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Rozpočty 2020\50 PD bezbariérové trasy I-13\revize 2\"/>
    </mc:Choice>
  </mc:AlternateContent>
  <bookViews>
    <workbookView xWindow="0" yWindow="0" windowWidth="0" windowHeight="0"/>
  </bookViews>
  <sheets>
    <sheet name="Rekapitulace stavby" sheetId="1" r:id="rId1"/>
    <sheet name="SO 03 - Přechod pro chodc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03 - Přechod pro chodc...'!$C$91:$K$307</definedName>
    <definedName name="_xlnm.Print_Area" localSheetId="1">'SO 03 - Přechod pro chodc...'!$C$4:$J$39,'SO 03 - Přechod pro chodc...'!$C$45:$J$73,'SO 03 - Přechod pro chodc...'!$C$79:$K$307</definedName>
    <definedName name="_xlnm.Print_Titles" localSheetId="1">'SO 03 - Přechod pro chodc...'!$91:$91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307"/>
  <c r="BH307"/>
  <c r="BG307"/>
  <c r="BF307"/>
  <c r="T307"/>
  <c r="T306"/>
  <c r="R307"/>
  <c r="R306"/>
  <c r="P307"/>
  <c r="P306"/>
  <c r="BI305"/>
  <c r="BH305"/>
  <c r="BG305"/>
  <c r="BF305"/>
  <c r="T305"/>
  <c r="T304"/>
  <c r="R305"/>
  <c r="R304"/>
  <c r="P305"/>
  <c r="P304"/>
  <c r="BI303"/>
  <c r="BH303"/>
  <c r="BG303"/>
  <c r="BF303"/>
  <c r="T303"/>
  <c r="R303"/>
  <c r="P303"/>
  <c r="BI302"/>
  <c r="BH302"/>
  <c r="BG302"/>
  <c r="BF302"/>
  <c r="T302"/>
  <c r="R302"/>
  <c r="P302"/>
  <c r="BI299"/>
  <c r="BH299"/>
  <c r="BG299"/>
  <c r="BF299"/>
  <c r="T299"/>
  <c r="T298"/>
  <c r="R299"/>
  <c r="R298"/>
  <c r="P299"/>
  <c r="P298"/>
  <c r="BI296"/>
  <c r="BH296"/>
  <c r="BG296"/>
  <c r="BF296"/>
  <c r="T296"/>
  <c r="R296"/>
  <c r="P296"/>
  <c r="BI294"/>
  <c r="BH294"/>
  <c r="BG294"/>
  <c r="BF294"/>
  <c r="T294"/>
  <c r="R294"/>
  <c r="P294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79"/>
  <c r="BH279"/>
  <c r="BG279"/>
  <c r="BF279"/>
  <c r="T279"/>
  <c r="R279"/>
  <c r="P279"/>
  <c r="BI272"/>
  <c r="BH272"/>
  <c r="BG272"/>
  <c r="BF272"/>
  <c r="T272"/>
  <c r="R272"/>
  <c r="P272"/>
  <c r="BI266"/>
  <c r="BH266"/>
  <c r="BG266"/>
  <c r="BF266"/>
  <c r="T266"/>
  <c r="R266"/>
  <c r="P266"/>
  <c r="BI264"/>
  <c r="BH264"/>
  <c r="BG264"/>
  <c r="BF264"/>
  <c r="T264"/>
  <c r="R264"/>
  <c r="P264"/>
  <c r="BI257"/>
  <c r="BH257"/>
  <c r="BG257"/>
  <c r="BF257"/>
  <c r="T257"/>
  <c r="R257"/>
  <c r="P257"/>
  <c r="BI255"/>
  <c r="BH255"/>
  <c r="BG255"/>
  <c r="BF255"/>
  <c r="T255"/>
  <c r="R255"/>
  <c r="P255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8"/>
  <c r="BH198"/>
  <c r="BG198"/>
  <c r="BF198"/>
  <c r="T198"/>
  <c r="R198"/>
  <c r="P198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0"/>
  <c r="BH150"/>
  <c r="BG150"/>
  <c r="BF150"/>
  <c r="T150"/>
  <c r="R150"/>
  <c r="P150"/>
  <c r="BI144"/>
  <c r="BH144"/>
  <c r="BG144"/>
  <c r="BF144"/>
  <c r="T144"/>
  <c r="R144"/>
  <c r="P144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2"/>
  <c r="BH122"/>
  <c r="BG122"/>
  <c r="BF122"/>
  <c r="T122"/>
  <c r="R122"/>
  <c r="P122"/>
  <c r="BI118"/>
  <c r="BH118"/>
  <c r="BG118"/>
  <c r="BF118"/>
  <c r="T118"/>
  <c r="R118"/>
  <c r="P118"/>
  <c r="BI116"/>
  <c r="BH116"/>
  <c r="BG116"/>
  <c r="BF116"/>
  <c r="T116"/>
  <c r="R116"/>
  <c r="P116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J89"/>
  <c r="J88"/>
  <c r="F86"/>
  <c r="E84"/>
  <c r="J55"/>
  <c r="J54"/>
  <c r="F52"/>
  <c r="E50"/>
  <c r="J18"/>
  <c r="E18"/>
  <c r="F89"/>
  <c r="J17"/>
  <c r="J15"/>
  <c r="E15"/>
  <c r="F88"/>
  <c r="J14"/>
  <c r="J12"/>
  <c r="J86"/>
  <c r="E7"/>
  <c r="E82"/>
  <c i="1" r="L50"/>
  <c r="AM50"/>
  <c r="AM49"/>
  <c r="L49"/>
  <c r="AM47"/>
  <c r="L47"/>
  <c r="L45"/>
  <c r="L44"/>
  <c i="2" r="J307"/>
  <c r="BK294"/>
  <c r="BK266"/>
  <c r="BK238"/>
  <c r="BK212"/>
  <c r="J204"/>
  <c r="BK183"/>
  <c r="BK165"/>
  <c r="BK144"/>
  <c r="J122"/>
  <c r="BK99"/>
  <c r="J302"/>
  <c r="J279"/>
  <c r="J244"/>
  <c r="J238"/>
  <c r="J235"/>
  <c r="BK218"/>
  <c r="BK204"/>
  <c r="J180"/>
  <c r="J171"/>
  <c r="BK160"/>
  <c r="BK122"/>
  <c r="J107"/>
  <c r="J99"/>
  <c r="J296"/>
  <c r="J283"/>
  <c r="J246"/>
  <c r="BK237"/>
  <c r="J225"/>
  <c r="J212"/>
  <c r="BK190"/>
  <c r="J162"/>
  <c r="BK135"/>
  <c r="J109"/>
  <c r="BK103"/>
  <c r="BK305"/>
  <c r="J272"/>
  <c r="BK227"/>
  <c r="BK214"/>
  <c r="J206"/>
  <c r="J187"/>
  <c r="J169"/>
  <c r="BK157"/>
  <c r="J118"/>
  <c r="J97"/>
  <c r="J299"/>
  <c r="J285"/>
  <c r="BK246"/>
  <c r="J239"/>
  <c r="BK231"/>
  <c r="BK216"/>
  <c r="J202"/>
  <c r="BK187"/>
  <c r="BK162"/>
  <c r="BK130"/>
  <c r="BK109"/>
  <c i="1" r="AS54"/>
  <c i="2" r="BK285"/>
  <c r="BK272"/>
  <c r="BK264"/>
  <c r="BK241"/>
  <c r="BK235"/>
  <c r="BK222"/>
  <c r="J210"/>
  <c r="BK185"/>
  <c r="BK171"/>
  <c r="J144"/>
  <c r="BK127"/>
  <c r="J105"/>
  <c r="BK302"/>
  <c r="J287"/>
  <c r="J264"/>
  <c r="J216"/>
  <c r="J208"/>
  <c r="J198"/>
  <c r="J183"/>
  <c r="J127"/>
  <c r="BK101"/>
  <c r="J303"/>
  <c r="BK287"/>
  <c r="BK257"/>
  <c r="J241"/>
  <c r="J227"/>
  <c r="BK208"/>
  <c r="J190"/>
  <c r="BK175"/>
  <c r="J165"/>
  <c r="J135"/>
  <c r="J116"/>
  <c r="J101"/>
  <c r="J305"/>
  <c r="J294"/>
  <c r="BK279"/>
  <c r="BK244"/>
  <c r="BK239"/>
  <c r="J214"/>
  <c r="BK198"/>
  <c r="J185"/>
  <c r="J157"/>
  <c r="BK133"/>
  <c r="BK116"/>
  <c r="BK97"/>
  <c r="BK303"/>
  <c r="BK283"/>
  <c r="BK255"/>
  <c r="BK225"/>
  <c r="BK210"/>
  <c r="BK199"/>
  <c r="J175"/>
  <c r="J160"/>
  <c r="J133"/>
  <c r="J103"/>
  <c r="BK307"/>
  <c r="BK296"/>
  <c r="J255"/>
  <c r="BK240"/>
  <c r="J237"/>
  <c r="J222"/>
  <c r="BK206"/>
  <c r="J199"/>
  <c r="BK169"/>
  <c r="J150"/>
  <c r="BK118"/>
  <c r="BK105"/>
  <c r="BK95"/>
  <c r="BK299"/>
  <c r="J266"/>
  <c r="J257"/>
  <c r="J240"/>
  <c r="J231"/>
  <c r="J218"/>
  <c r="BK202"/>
  <c r="BK180"/>
  <c r="BK150"/>
  <c r="J130"/>
  <c r="BK107"/>
  <c r="J95"/>
  <c l="1" r="R189"/>
  <c r="BK159"/>
  <c r="J159"/>
  <c r="J62"/>
  <c r="P159"/>
  <c r="P94"/>
  <c r="P93"/>
  <c r="P92"/>
  <c i="1" r="AU55"/>
  <c i="2" r="R159"/>
  <c r="R94"/>
  <c r="T159"/>
  <c r="T94"/>
  <c r="BK164"/>
  <c r="J164"/>
  <c r="J63"/>
  <c r="P164"/>
  <c r="R164"/>
  <c r="T164"/>
  <c r="BK179"/>
  <c r="J179"/>
  <c r="J64"/>
  <c r="P179"/>
  <c r="R179"/>
  <c r="T179"/>
  <c r="BK189"/>
  <c r="J189"/>
  <c r="J65"/>
  <c r="P189"/>
  <c r="T189"/>
  <c r="BK224"/>
  <c r="J224"/>
  <c r="J66"/>
  <c r="P224"/>
  <c r="R224"/>
  <c r="T224"/>
  <c r="BK284"/>
  <c r="J284"/>
  <c r="J67"/>
  <c r="P284"/>
  <c r="R284"/>
  <c r="T284"/>
  <c r="BK301"/>
  <c r="J301"/>
  <c r="J70"/>
  <c r="P301"/>
  <c r="P300"/>
  <c r="R301"/>
  <c r="R300"/>
  <c r="T301"/>
  <c r="T300"/>
  <c r="F54"/>
  <c r="F55"/>
  <c r="BE95"/>
  <c r="BE105"/>
  <c r="BE118"/>
  <c r="BE144"/>
  <c r="BE157"/>
  <c r="BE169"/>
  <c r="BE175"/>
  <c r="BE199"/>
  <c r="BE208"/>
  <c r="BE212"/>
  <c r="BE218"/>
  <c r="BE235"/>
  <c r="BE240"/>
  <c r="BE257"/>
  <c r="BE272"/>
  <c r="BE283"/>
  <c r="BE296"/>
  <c r="BE299"/>
  <c r="E48"/>
  <c r="J52"/>
  <c r="BE99"/>
  <c r="BE101"/>
  <c r="BE103"/>
  <c r="BE107"/>
  <c r="BE109"/>
  <c r="BE116"/>
  <c r="BE127"/>
  <c r="BE133"/>
  <c r="BE150"/>
  <c r="BE162"/>
  <c r="BE165"/>
  <c r="BE180"/>
  <c r="BE187"/>
  <c r="BE204"/>
  <c r="BE206"/>
  <c r="BE216"/>
  <c r="BE222"/>
  <c r="BE227"/>
  <c r="BE231"/>
  <c r="BE238"/>
  <c r="BE239"/>
  <c r="BE241"/>
  <c r="BE244"/>
  <c r="BE255"/>
  <c r="BE264"/>
  <c r="BE266"/>
  <c r="BE294"/>
  <c r="BE307"/>
  <c r="BE97"/>
  <c r="BE122"/>
  <c r="BE130"/>
  <c r="BE135"/>
  <c r="BE160"/>
  <c r="BE171"/>
  <c r="BE183"/>
  <c r="BE185"/>
  <c r="BE190"/>
  <c r="BE198"/>
  <c r="BE202"/>
  <c r="BE210"/>
  <c r="BE214"/>
  <c r="BE225"/>
  <c r="BE237"/>
  <c r="BE246"/>
  <c r="BE279"/>
  <c r="BE285"/>
  <c r="BE287"/>
  <c r="BE302"/>
  <c r="BE303"/>
  <c r="BE305"/>
  <c r="BK94"/>
  <c r="J94"/>
  <c r="J61"/>
  <c r="BK298"/>
  <c r="J298"/>
  <c r="J68"/>
  <c r="BK304"/>
  <c r="J304"/>
  <c r="J71"/>
  <c r="BK306"/>
  <c r="J306"/>
  <c r="J72"/>
  <c r="F36"/>
  <c i="1" r="BC55"/>
  <c r="BC54"/>
  <c r="W32"/>
  <c i="2" r="F35"/>
  <c i="1" r="BB55"/>
  <c r="BB54"/>
  <c r="AX54"/>
  <c i="2" r="F34"/>
  <c i="1" r="BA55"/>
  <c r="BA54"/>
  <c r="W30"/>
  <c r="AU54"/>
  <c i="2" r="F37"/>
  <c i="1" r="BD55"/>
  <c r="BD54"/>
  <c r="W33"/>
  <c i="2" r="J34"/>
  <c i="1" r="AW55"/>
  <c i="2" l="1" r="R93"/>
  <c r="R92"/>
  <c r="T93"/>
  <c r="T92"/>
  <c r="BK93"/>
  <c r="J93"/>
  <c r="J60"/>
  <c r="BK300"/>
  <c r="J300"/>
  <c r="J69"/>
  <c i="1" r="W31"/>
  <c r="AY54"/>
  <c i="2" r="F33"/>
  <c i="1" r="AZ55"/>
  <c r="AZ54"/>
  <c r="W29"/>
  <c r="AW54"/>
  <c r="AK30"/>
  <c i="2" r="J33"/>
  <c i="1" r="AV55"/>
  <c r="AT55"/>
  <c i="2" l="1" r="BK92"/>
  <c r="J92"/>
  <c r="J59"/>
  <c i="1" r="AV54"/>
  <c r="AK29"/>
  <c l="1" r="AT54"/>
  <c i="2" r="J30"/>
  <c i="1" r="AG55"/>
  <c r="AG54"/>
  <c r="AN54"/>
  <c l="1" r="AN55"/>
  <c i="2" r="J39"/>
  <c i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<sst xmlns="http://schemas.openxmlformats.org/spreadsheetml/2006/main">
  <si>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</si>
  <si>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</si>
  <si>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</si>
  <si>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</si>
  <si>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</si>
  <si>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{53ef1b43-99f9-4b63-beec-603ad0f4b851}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</si>
  <si>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</si>
  <si>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</si>
  <si>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</si>
  <si>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</si>
  <si>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</si>
  <si>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</si>
  <si>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</si>
  <si>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</si>
  <si>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2020-50-ver2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</si>
  <si>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</si>
  <si>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</si>
  <si>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Řešení bezbariérových tras na silnici I/13, Česká Kamenice</t>
  </si>
  <si>
    <t>KSO:</t>
  </si>
  <si>
    <t/>
  </si>
  <si>
    <t>CC-CZ:</t>
  </si>
  <si>
    <t>Místo:</t>
  </si>
  <si>
    <t xml:space="preserve"> </t>
  </si>
  <si>
    <t>Datum:</t>
  </si>
  <si>
    <t>29. 5. 2020</t>
  </si>
  <si>
    <t>Zadavatel:</t>
  </si>
  <si>
    <t>IČ:</t>
  </si>
  <si>
    <t>DIČ:</t>
  </si>
  <si>
    <t>Uchazeč:</t>
  </si>
  <si>
    <t>Vyplň údaj</t>
  </si>
  <si>
    <t>Projektant:</t>
  </si>
  <si>
    <t xml:space="preserve">IQ PROJEKT 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</si>
  <si>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</si>
  <si>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</si>
  <si>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</si>
  <si>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</si>
  <si>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</si>
  <si>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</si>
  <si>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</si>
  <si>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</si>
  <si>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</si>
  <si>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</si>
  <si>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</si>
  <si>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</si>
  <si>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</si>
  <si>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</si>
  <si>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</si>
  <si>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</si>
  <si>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</si>
  <si>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</si>
  <si>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</si>
  <si>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</si>
  <si>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</si>
  <si>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</si>
  <si>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</si>
  <si>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</si>
  <si>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</si>
  <si>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</si>
  <si>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</si>
  <si>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</si>
  <si>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</si>
  <si>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</si>
  <si>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</si>
  <si>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</si>
  <si>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</si>
  <si>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</si>
  <si>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</si>
  <si>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</si>
  <si>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</si>
  <si>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</si>
  <si>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</si>
  <si>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</si>
  <si>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</si>
  <si>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</si>
  <si>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</si>
  <si>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</si>
  <si>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</si>
  <si>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</si>
  <si>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>Přechod pro chodce u č.p. 373, ul. Dukelských hrdinů</t>
  </si>
  <si>
    <t>STA</t>
  </si>
  <si>
    <t>1</t>
  </si>
  <si>
    <t>{a20543b4-6420-41f2-a270-ec772436a45c}</t>
  </si>
  <si>
    <t>2</t>
  </si>
  <si>
    <t>KRYCÍ LIST SOUPISU PRACÍ</t>
  </si>
  <si>
    <t>Objekt:</t>
  </si>
  <si>
    <t>SO 03 - Přechod pro chodce u č.p. 373, ul. Dukelských hrdinů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</si>
  <si>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</si>
  <si>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</si>
  <si>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</si>
  <si>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</si>
  <si>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</si>
  <si>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</si>
  <si>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18 - Zemní práce - povrchové úpravy terénu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</si>
  <si>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</si>
  <si>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</si>
  <si>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</si>
  <si>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</si>
  <si>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</si>
  <si>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</si>
  <si>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</si>
  <si>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</si>
  <si>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</si>
  <si>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</si>
  <si>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</si>
  <si>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</si>
  <si>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</si>
  <si>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</si>
  <si>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</si>
  <si>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</si>
  <si>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</si>
  <si>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</si>
  <si>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</si>
  <si>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</si>
  <si>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</si>
  <si>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</si>
  <si>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</si>
  <si>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</si>
  <si>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</si>
  <si>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</si>
  <si>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</si>
  <si>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</si>
  <si>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</si>
  <si>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</si>
  <si>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</si>
  <si>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2020 01</t>
  </si>
  <si>
    <t>4</t>
  </si>
  <si>
    <t>-352678988</t>
  </si>
  <si>
    <t>PSC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</si>
  <si>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</si>
  <si>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</si>
  <si>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</si>
  <si>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-742785274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</si>
  <si>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</si>
  <si>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3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</si>
  <si>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</si>
  <si>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</si>
  <si>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1437102928</t>
  </si>
  <si>
    <t>113107230</t>
  </si>
  <si>
    <t>Odstranění podkladů nebo krytů strojně plochy jednotlivě přes 200 m2 s přemístěním hmot na skládku na vzdálenost do 20 m nebo s naložením na dopravní prostředek z betonu prostého, o tl. vrstvy do 100 mm</t>
  </si>
  <si>
    <t>1347723056</t>
  </si>
  <si>
    <t>5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</si>
  <si>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</si>
  <si>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</si>
  <si>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-803296481</t>
  </si>
  <si>
    <t>6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</si>
  <si>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</si>
  <si>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</si>
  <si>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</si>
  <si>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-2038624444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</si>
  <si>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</si>
  <si>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7</t>
  </si>
  <si>
    <t>131213101</t>
  </si>
  <si>
    <t>Hloubení jam ručně zapažených i nezapažených s urovnáním dna do předepsaného profilu a spádu v hornině třídy těžitelnosti I skupiny 3 soudržných</t>
  </si>
  <si>
    <t>m3</t>
  </si>
  <si>
    <t>1653008049</t>
  </si>
  <si>
    <t xml:space="preserve">Poznámka k souboru cen:_x000d_
1. V cenách jsou započteny i náklady na přehození výkopku na přilehlém terénu na vzdálenost do 3 m od okraje jámy nebo naložení na dopravní prostředek._x000d_
</t>
  </si>
  <si>
    <t>8</t>
  </si>
  <si>
    <t>132251102</t>
  </si>
  <si>
    <t>Hloubení nezapažených rýh šířky do 800 mm strojně s urovnáním dna do předepsaného profilu a spádu v hornině třídy těžitelnosti I skupiny 3 přes 20 do 50 m3</t>
  </si>
  <si>
    <t>1653808772</t>
  </si>
  <si>
    <t xml:space="preserve">Poznámka k souboru cen:_x000d_
1. V cenách jsou započteny i náklady na přehození výkopku na přilehlém terénu na vzdálenost do 3 m od podélné osy rýhy nebo naložení na dopravní prostředek._x000d_
</t>
  </si>
  <si>
    <t>VV</t>
  </si>
  <si>
    <t>obrubníky</t>
  </si>
  <si>
    <t>0,3*0,3*212,08</t>
  </si>
  <si>
    <t>zídka</t>
  </si>
  <si>
    <t>6,420</t>
  </si>
  <si>
    <t>Součet</t>
  </si>
  <si>
    <t>9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</si>
  <si>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</si>
  <si>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</si>
  <si>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-1361546864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</si>
  <si>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</si>
  <si>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10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</si>
  <si>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</si>
  <si>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</si>
  <si>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1276352855</t>
  </si>
  <si>
    <t>odvoz přeb.zeminy</t>
  </si>
  <si>
    <t>20,771</t>
  </si>
  <si>
    <t>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</si>
  <si>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</si>
  <si>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</si>
  <si>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-833013277</t>
  </si>
  <si>
    <t>doprava ornice</t>
  </si>
  <si>
    <t>20,25</t>
  </si>
  <si>
    <t>12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</si>
  <si>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</si>
  <si>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</si>
  <si>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1550377012</t>
  </si>
  <si>
    <t>20,25*5 'Přepočtené koeficientem množství</t>
  </si>
  <si>
    <t>13</t>
  </si>
  <si>
    <t>167151101</t>
  </si>
  <si>
    <t>Nakládání, skládání a překládání neulehlého výkopku nebo sypaniny strojně nakládání, množství do 100 m3, z horniny třídy těžitelnosti I, skupiny 1 až 3</t>
  </si>
  <si>
    <t>-272180296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</si>
  <si>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</si>
  <si>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135*0,15</t>
  </si>
  <si>
    <t>14</t>
  </si>
  <si>
    <t>M</t>
  </si>
  <si>
    <t>10364101</t>
  </si>
  <si>
    <t xml:space="preserve">zemina pro terénní úpravy -  ornice</t>
  </si>
  <si>
    <t>t</t>
  </si>
  <si>
    <t>-230106688</t>
  </si>
  <si>
    <t>20,25*1,8 'Přepočtené koeficientem množství</t>
  </si>
  <si>
    <t>171152501</t>
  </si>
  <si>
    <t>Zhutnění podloží pod násypy z rostlé horniny třídy těžitelnosti I a II, skupiny 1 až 4 z hornin soudružných a nesoudržných</t>
  </si>
  <si>
    <t>-1046150386</t>
  </si>
  <si>
    <t xml:space="preserve">Poznámka k souboru cen:_x000d_
1. Cena je určena pro zhutnění ploch vodorovných nebo ve sklonu do 1 : 5, je-li předepsáno zhutnění do hloubky 0,7 m od pláně._x000d_
2. Cenu nelze použít pro zhutnění podloží z hornin konzistence kašovité až tekoucí._x000d_
3. Množství jednotek se určí v m2 půdorysné plochy zhutněného podloží._x000d_
</t>
  </si>
  <si>
    <t>chodníky</t>
  </si>
  <si>
    <t>271,13</t>
  </si>
  <si>
    <t>sjezdy</t>
  </si>
  <si>
    <t>43,07</t>
  </si>
  <si>
    <t>parkoviště</t>
  </si>
  <si>
    <t>40,77</t>
  </si>
  <si>
    <t>16</t>
  </si>
  <si>
    <t>171251201</t>
  </si>
  <si>
    <t>Uložení sypaniny na skládky nebo meziskládky bez hutnění s upravením uložené sypaniny do předepsaného tvaru</t>
  </si>
  <si>
    <t>-400234057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</si>
  <si>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</si>
  <si>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zemina na deponii obce</t>
  </si>
  <si>
    <t>14,846-0,495</t>
  </si>
  <si>
    <t>17</t>
  </si>
  <si>
    <t>174111101</t>
  </si>
  <si>
    <t>Zásyp sypaninou z jakékoliv horniny ručně s uložením výkopku ve vrstvách se zhutněním jam, šachet, rýh nebo kolem objektů v těchto vykopávkách</t>
  </si>
  <si>
    <t>-777255685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</si>
  <si>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</t>
  </si>
  <si>
    <t xml:space="preserve">patky sloupků zábradlí </t>
  </si>
  <si>
    <t>0,3*0,3*0,5*11</t>
  </si>
  <si>
    <t>19,087-14,846</t>
  </si>
  <si>
    <t>18</t>
  </si>
  <si>
    <t>181311103</t>
  </si>
  <si>
    <t>Rozprostření a urovnání ornice v rovině nebo ve svahu sklonu do 1:5 ručně při souvislé ploše, tl. vrstvy do 200 mm</t>
  </si>
  <si>
    <t>-1054919238</t>
  </si>
  <si>
    <t xml:space="preserve">Poznámka k souboru cen:_x000d_
1. V ceně jsou započteny i náklady na případné nutné přemístění hromad nebo dočasných skládek na místo spotřeby ze vzdálenosti do 3 m._x000d_
2. V ceně nejsou započteny náklady na získání ornice._x000d_
</t>
  </si>
  <si>
    <t>Zemní práce - povrchové úpravy terénu</t>
  </si>
  <si>
    <t>19</t>
  </si>
  <si>
    <t>181411131</t>
  </si>
  <si>
    <t>Založení trávníku na půdě předem připravené plochy do 1000 m2 výsevem včetně utažení parkového v rovině nebo na svahu do 1:5</t>
  </si>
  <si>
    <t>-366034407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</si>
  <si>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</si>
  <si>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20</t>
  </si>
  <si>
    <t>00572410</t>
  </si>
  <si>
    <t>osivo směs travní parková</t>
  </si>
  <si>
    <t>kg</t>
  </si>
  <si>
    <t>1121221364</t>
  </si>
  <si>
    <t>135*0,015 'Přepočtené koeficientem množství</t>
  </si>
  <si>
    <t>Zakládání</t>
  </si>
  <si>
    <t>213141111</t>
  </si>
  <si>
    <t>Zřízení vrstvy z geotextilie filtrační, separační, odvodňovací, ochranné, výztužné nebo protierozní v rovině nebo ve sklonu do 1:5, šířky do 3 m</t>
  </si>
  <si>
    <t>-1058388480</t>
  </si>
  <si>
    <t xml:space="preserve">Poznámka k souboru cen:_x000d_
1. Ceny jsou určeny pro zřízení vrstev na upraveném povrchu._x000d_
2. V cenách jsou započteny i náklady na položení a spojení geotextilií včetně přesahů._x000d_
3. V cenách nejsou započteny náklady na dodávku geotextilií, která se oceňuje ve specifikaci. Ztratné včetně přesahů lze stanovit ve výši 15 až 20 %._x000d_
4. Ceny -1131 až -1133 lze použít i pro vyvedení geotextilie na svislou konstrukci._x000d_
</t>
  </si>
  <si>
    <t>parkovací plochy</t>
  </si>
  <si>
    <t>22</t>
  </si>
  <si>
    <t>69311R</t>
  </si>
  <si>
    <t>geotextilie netkaná sorpční 400g/m2</t>
  </si>
  <si>
    <t>vlastní</t>
  </si>
  <si>
    <t>1752480934</t>
  </si>
  <si>
    <t>40,77*1,15 'Přepočtené koeficientem množství</t>
  </si>
  <si>
    <t>23</t>
  </si>
  <si>
    <t>274313611</t>
  </si>
  <si>
    <t>Základy z betonu prostého pasy betonu kamenem neprokládaného tř. C 16/20</t>
  </si>
  <si>
    <t>-417631550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</si>
  <si>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</t>
  </si>
  <si>
    <t>pod zídku</t>
  </si>
  <si>
    <t>0,4*0,6*26,75</t>
  </si>
  <si>
    <t>24</t>
  </si>
  <si>
    <t>275313611</t>
  </si>
  <si>
    <t>Základy z betonu prostého patky a bloky z betonu kamenem neprokládaného tř. C 16/20</t>
  </si>
  <si>
    <t>-1950978622</t>
  </si>
  <si>
    <t>patka pod maják</t>
  </si>
  <si>
    <t>0,5*0,5*0,5*2</t>
  </si>
  <si>
    <t>Svislé a kompletní konstrukce</t>
  </si>
  <si>
    <t>25</t>
  </si>
  <si>
    <t>348272165</t>
  </si>
  <si>
    <t>Ploty z tvárnic betonových plotová zeď na maltu cementovou včetně spárování současně při zdění z tvarovek jednostranně štípaných, dutých barevných, tloušťka zdiva 295 mm</t>
  </si>
  <si>
    <t>2124616966</t>
  </si>
  <si>
    <t xml:space="preserve">Poznámka k souboru cen:_x000d_
1. Množství jednotek se u:_x000d_
a) plotových zdí určuje v m2 plochy zdiva,_x000d_
b) příplatku za vyztužení sloupku průběžných plotových zdí určuje v m2 plochy zdiva,_x000d_
c) ztužujících věnců průběžných plotových zdí určuje v m délky zdiva,_x000d_
d) plotové stříšky určuje v m délky zdiva,_x000d_
e) plotových sloupků určuje v m výšky jednotlivých sloupků,_x000d_
f) sloupových hlavic určuje v kusech jednotlivých sloupů,_x000d_
g) kovových doplňků plotového zdiva určuje v kusech jednotlivých dílů._x000d_
2. Položky -229. jsou určeny pro ocenění ztužujících sloupků u průběžných plotových zdí, jedná se o tzv. ztracené sloupky._x000d_
3. Položky -23.. jsou určeny pro ocenění ztužujících věnců u průběžných plotových zdí výšky přes 2 m._x000d_
</t>
  </si>
  <si>
    <t>26,75*0,2</t>
  </si>
  <si>
    <t>26</t>
  </si>
  <si>
    <t>348272295</t>
  </si>
  <si>
    <t>Ploty z tvárnic betonových plotová zeď Příplatek k cenám plotového zdiva za provedení ztužujícího sloupku šířky 400 mm, osové vzdálenosti do 3200 mm vylitím betonu C 16/20, včetně výztuže 2x BSt 500 Ø 10 mm, tloušťka zdiva 295 mm</t>
  </si>
  <si>
    <t>-128610902</t>
  </si>
  <si>
    <t>27</t>
  </si>
  <si>
    <t>348272365</t>
  </si>
  <si>
    <t>Ploty z tvárnic betonových ztužující věnec včetně výplně z betonu C 16/20 a výztuže 1x BSt 500 Ø 10 mm z věncovek štípaných barevných, tloušťka zdiva 295 mm</t>
  </si>
  <si>
    <t>485461411</t>
  </si>
  <si>
    <t>28</t>
  </si>
  <si>
    <t>348272525</t>
  </si>
  <si>
    <t>Ploty z tvárnic betonových plotová stříška lepená mrazuvzdorným lepidlem z tvarovek hladkých nebo štípaných, sedlového tvaru barevných, tloušťka zdiva 295 mm</t>
  </si>
  <si>
    <t>-1575246367</t>
  </si>
  <si>
    <t>Komunikace pozemní</t>
  </si>
  <si>
    <t>29</t>
  </si>
  <si>
    <t>564851111</t>
  </si>
  <si>
    <t>Podklad ze štěrkodrti ŠD s rozprostřením a zhutněním, po zhutnění tl. 150 mm</t>
  </si>
  <si>
    <t>-910339450</t>
  </si>
  <si>
    <t>40,77*2</t>
  </si>
  <si>
    <t>ostrůvek</t>
  </si>
  <si>
    <t>20,13</t>
  </si>
  <si>
    <t>30</t>
  </si>
  <si>
    <t>564871111</t>
  </si>
  <si>
    <t>Podklad ze štěrkodrti ŠD s rozprostřením a zhutněním, po zhutnění tl. 250 mm</t>
  </si>
  <si>
    <t>-1844447865</t>
  </si>
  <si>
    <t>31</t>
  </si>
  <si>
    <t>571908111</t>
  </si>
  <si>
    <t>Kryt vymývaným dekoračním kamenivem (kačírkem) tl. 200 mm</t>
  </si>
  <si>
    <t>1828918195</t>
  </si>
  <si>
    <t>ostrůvek - plocha ostrůvku - kačírek 0-32 tl. 100 mm</t>
  </si>
  <si>
    <t>32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</si>
  <si>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</si>
  <si>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</si>
  <si>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504261403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</si>
  <si>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</si>
  <si>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33</t>
  </si>
  <si>
    <t>59245018</t>
  </si>
  <si>
    <t>dlažba tvar obdélník betonová 200x100x60mm přírodní</t>
  </si>
  <si>
    <t>16473750</t>
  </si>
  <si>
    <t>246,04*1,05 'Přepočtené koeficientem množství</t>
  </si>
  <si>
    <t>34</t>
  </si>
  <si>
    <t>59245006</t>
  </si>
  <si>
    <t>dlažba tvar obdélník betonová pro nevidomé 200x100x60mm barevná</t>
  </si>
  <si>
    <t>-1513248349</t>
  </si>
  <si>
    <t>25,09*1,1 'Přepočtené koeficientem množství</t>
  </si>
  <si>
    <t>35</t>
  </si>
  <si>
    <t>596211114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</si>
  <si>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</si>
  <si>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330064044</t>
  </si>
  <si>
    <t>36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</si>
  <si>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</si>
  <si>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</si>
  <si>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-1428159849</t>
  </si>
  <si>
    <t xml:space="preserve">Poznámka k souboru cen:_x000d_
1. Pro volbu cen dlažeb platí toto rozdělení: Skupina A: dlažby z prvků stejného tvaru, Skupina B: dlažby z prvků dvou a více tvarů,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50 mm se oceňuje cenami souboru cen 451 ..-9 Příplatek za každých dalších 10 mm tloušťky podkladu nebo lože._x000d_
</t>
  </si>
  <si>
    <t>37</t>
  </si>
  <si>
    <t>59245020</t>
  </si>
  <si>
    <t>dlažba tvar obdélník betonová 200x100x80mm přírodní</t>
  </si>
  <si>
    <t>271659414</t>
  </si>
  <si>
    <t>41,4*1,05 'Přepočtené koeficientem množství</t>
  </si>
  <si>
    <t>38</t>
  </si>
  <si>
    <t>59245226</t>
  </si>
  <si>
    <t>dlažba tvar obdélník betonová pro nevidomé 200x100x80mm barevná</t>
  </si>
  <si>
    <t>1771606834</t>
  </si>
  <si>
    <t>1,67*1,1 'Přepočtené koeficientem množství</t>
  </si>
  <si>
    <t>39</t>
  </si>
  <si>
    <t>596212214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</si>
  <si>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Příplatek k cenám za dlažbu z prvků dvou barev</t>
  </si>
  <si>
    <t>-1376845641</t>
  </si>
  <si>
    <t>40</t>
  </si>
  <si>
    <t>596412210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</si>
  <si>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</si>
  <si>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955398387</t>
  </si>
  <si>
    <t xml:space="preserve">Poznámka k souboru cen:_x000d_
1. V cenách jsou započteny i náklady na dodávku hmot pro lože a materiálu na výplň spár._x000d_
2. V cenách nejsou započteny náklady na: _x000d_
a) dodávku vegetačních dlaždic, které se oceňují ve specifikaci; ztratné lze dohodnout u plochy do 100 m2 ve výši 3 %, přes 100 do 300 m2 ve výši 2 % a přes 300 m2 ve výši 1 %,_x000d_
b) dodávku výplně ve vegetačních dlaždicích, které se oceňují ve specifikaci,_x000d_
c) založení trávníku. Tyto náklady se oceňují cenami souboru cen 180 40-51 části A02 Katalogu 823-1 Plochy a úprava území._x000d_
3. Část lože přesahující tloušťku 50 mm se oceňuje cenami souboru cen 451 ..-9 Příplatek za každých dalších 10 mm tloušťky podkladu nebo lože._x000d_
</t>
  </si>
  <si>
    <t>41</t>
  </si>
  <si>
    <t>59246015</t>
  </si>
  <si>
    <t>dlažba plošná betonová vegetační 500x500x80mm</t>
  </si>
  <si>
    <t>1287208181</t>
  </si>
  <si>
    <t>40,77*1,05 'Přepočtené koeficientem množství</t>
  </si>
  <si>
    <t>Ostatní konstrukce a práce, bourání</t>
  </si>
  <si>
    <t>42</t>
  </si>
  <si>
    <t>912411122</t>
  </si>
  <si>
    <t>Pružný výstražný maják plastový průměru 290 mm pozinkovaný ostrůvek prosvětlený</t>
  </si>
  <si>
    <t>kus</t>
  </si>
  <si>
    <t>-26406151</t>
  </si>
  <si>
    <t xml:space="preserve">Poznámka k souboru cen:_x000d_
1. V cenách jsou započteny i náklady na:_x000d_
a) montáž a dodávku majáků včetně upevňovacího materiálu,_x000d_
b) montáž a dodávku pozinkovaného ostrůvku,_x000d_
c) zářivky u prosvětlených majáků._x000d_
2. V cenách prosvětlených majáků nejsou započteny náklady spojené s elektroinstalací; tyto se oceňují cenami katalogu 800-741 Elektroinstalace - silnoproud._x000d_
</t>
  </si>
  <si>
    <t>43</t>
  </si>
  <si>
    <t>914111111</t>
  </si>
  <si>
    <t>Montáž svislé dopravní značky základní velikosti do 1 m2 objímkami na sloupky nebo konzoly</t>
  </si>
  <si>
    <t>1028462510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</si>
  <si>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</si>
  <si>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montáž stáv. značky IP13e na nový sloupek</t>
  </si>
  <si>
    <t>44</t>
  </si>
  <si>
    <t>914111112</t>
  </si>
  <si>
    <t>Montáž svislé dopravní značky základní velikosti do 1 m2 páskováním na sloupy</t>
  </si>
  <si>
    <t>882864496</t>
  </si>
  <si>
    <t xml:space="preserve">montáž stáv.  značky IP6 na stožár VO </t>
  </si>
  <si>
    <t>45</t>
  </si>
  <si>
    <t>914511112</t>
  </si>
  <si>
    <t>Montáž sloupku dopravních značek délky do 3,5 m do hliníkové patky</t>
  </si>
  <si>
    <t>-1403084262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</si>
  <si>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</si>
  <si>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46</t>
  </si>
  <si>
    <t>40445235</t>
  </si>
  <si>
    <t>sloupek pro dopravní značku Al D 60mm v 3,5m</t>
  </si>
  <si>
    <t>-1135550339</t>
  </si>
  <si>
    <t>47</t>
  </si>
  <si>
    <t>40445240</t>
  </si>
  <si>
    <t>patka pro sloupek Al D 60mm</t>
  </si>
  <si>
    <t>931753263</t>
  </si>
  <si>
    <t>48</t>
  </si>
  <si>
    <t>40445256</t>
  </si>
  <si>
    <t>svorka upínací na sloupek dopravní značky D 60mm</t>
  </si>
  <si>
    <t>2099824930</t>
  </si>
  <si>
    <t>49</t>
  </si>
  <si>
    <t>40445253</t>
  </si>
  <si>
    <t>víčko plastové na sloupek D 60mm</t>
  </si>
  <si>
    <t>-1070564066</t>
  </si>
  <si>
    <t>50</t>
  </si>
  <si>
    <t>916241113</t>
  </si>
  <si>
    <t>Osazení obrubníku kamenného se zřízením lože, s vyplněním a zatřením spár cementovou maltou ležatého s boční opěrou z betonu prostého, do lože z betonu prostého</t>
  </si>
  <si>
    <t>-985573818</t>
  </si>
  <si>
    <t xml:space="preserve">Poznámka k souboru cen:_x000d_
1. Ceny -1211, -1212 a -1213 lze použít i pro osazení krajníků z kamene._x000d_
2. V cenách chodníkových obrubníků ležatých i stojatých jsou započteny pro osazení:_x000d_
a) do lože z kameniva těženého i náklady na dodání hmot pro lože tl. 80 až 100 mm,_x000d_
b) do lože z betonu prostého i náklady na dodání hmot pro lože tl. 80 až 100 mm; v cenách -1113 a -1213 též náklady na zřízení boční opěry._x000d_
3. Část lože z betonu prostého přesahující tl. 100 mm se oceňuje cenou 916 99-1121 Lože pod obrubníky, krajníky nebo obruby z dlažebních kostek._x000d_
4. V cenách nejsou započteny náklady na dodání obrubníků nebo krajníků, tyto se oceňují ve specifikaci._x000d_
</t>
  </si>
  <si>
    <t>P</t>
  </si>
  <si>
    <t xml:space="preserve">Poznámka k položce:_x000d_
dle požadavků ŘSD  bude oboustranně obetonován</t>
  </si>
  <si>
    <t>51</t>
  </si>
  <si>
    <t>58380005</t>
  </si>
  <si>
    <t>obrubník kamenný žulový přímý 200x250mm</t>
  </si>
  <si>
    <t>1078195357</t>
  </si>
  <si>
    <t>136,53*1,05 'Přepočtené koeficientem množství</t>
  </si>
  <si>
    <t>52</t>
  </si>
  <si>
    <t>58380424</t>
  </si>
  <si>
    <t>obrubník kamenný žulový obloukový R 1-3m 250x200mm</t>
  </si>
  <si>
    <t>-1854194156</t>
  </si>
  <si>
    <t>Obrubník silniční žulový 250x200 mm oblouk R1,0 m</t>
  </si>
  <si>
    <t>4,71</t>
  </si>
  <si>
    <t>Obrubník silniční žulový 250x200 mm oblouk R1,5 m</t>
  </si>
  <si>
    <t>2,35</t>
  </si>
  <si>
    <t>Obrubník silniční žulový 250x200 mm oblouk R2,0 m</t>
  </si>
  <si>
    <t>3,17</t>
  </si>
  <si>
    <t>10,23*1,05 'Přepočtené koeficientem množství</t>
  </si>
  <si>
    <t>53</t>
  </si>
  <si>
    <t>58380374</t>
  </si>
  <si>
    <t>obrubník kamenný žulový přímý 120x250mm</t>
  </si>
  <si>
    <t>-662795357</t>
  </si>
  <si>
    <t>61,96*1,05 'Přepočtené koeficientem množství</t>
  </si>
  <si>
    <t>54</t>
  </si>
  <si>
    <t>583804R</t>
  </si>
  <si>
    <t>obrubník kamenný žulový obloukový R 0,5-1m 120x250mm</t>
  </si>
  <si>
    <t>-764966652</t>
  </si>
  <si>
    <t>Obrubník záhonový žulový 120x250 mm oblouk R0,5 m</t>
  </si>
  <si>
    <t>0,76</t>
  </si>
  <si>
    <t>Obrubník záhonový žulový 120x250 mm oblouk R1,0 m</t>
  </si>
  <si>
    <t>2,6</t>
  </si>
  <si>
    <t>3,36*1,05 'Přepočtené koeficientem množství</t>
  </si>
  <si>
    <t>55</t>
  </si>
  <si>
    <t>916991121</t>
  </si>
  <si>
    <t>Lože pod obrubníky, krajníky nebo obruby z dlažebních kostek z betonu prostého tř. C 16/20</t>
  </si>
  <si>
    <t>-255835174</t>
  </si>
  <si>
    <t>212,08*0,07</t>
  </si>
  <si>
    <t>56</t>
  </si>
  <si>
    <t>961044111</t>
  </si>
  <si>
    <t>Bourání základů z betonu prostého</t>
  </si>
  <si>
    <t>336663636</t>
  </si>
  <si>
    <t>bourání betonové zídky š. 0,3xv.0,2 včetně založení 0,5 m</t>
  </si>
  <si>
    <t>27,0*(0,3*0,7)</t>
  </si>
  <si>
    <t>57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</si>
  <si>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</si>
  <si>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</si>
  <si>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-24586323</t>
  </si>
  <si>
    <t xml:space="preserve">Poznámka k souboru cen:_x000d_
1. Ceny jsou určeny pro odstranění značek z jakéhokoliv materiálu._x000d_
2. V cenách -6131 a -6132 nejsou započteny náklady na demontáž tabulí (značek) od sloupků, tyto se oceňují cenou 966 00-6211 Odstranění svislých dopravních značek._x000d_
3. Přemístění vybouraných značek na vzdálenost přes 20 m se oceňuje cenami souboru cen 997 22-1 Vodorovná doprava vybouraných hmot._x000d_
</t>
  </si>
  <si>
    <t>IP6</t>
  </si>
  <si>
    <t>IP13e</t>
  </si>
  <si>
    <t>58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</si>
  <si>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</si>
  <si>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</si>
  <si>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-256441117</t>
  </si>
  <si>
    <t xml:space="preserve">Poznámka k souboru cen:_x000d_
1. Přemístění demontovaných značek na vzdálenost přes 20 m se oceňuje cenami souborů cen 997 22-1 Vodorovná doprava vybouraných hmot._x000d_
</t>
  </si>
  <si>
    <t>demontáž značky IP6 ze stožáru VO</t>
  </si>
  <si>
    <t>59</t>
  </si>
  <si>
    <t>976071111</t>
  </si>
  <si>
    <t>Vybourání kovových madel, zábradlí, dvířek, zděří, kotevních želez madel a zábradlí</t>
  </si>
  <si>
    <t>-773198997</t>
  </si>
  <si>
    <t>997</t>
  </si>
  <si>
    <t>Přesun sutě</t>
  </si>
  <si>
    <t>60</t>
  </si>
  <si>
    <t>997221561</t>
  </si>
  <si>
    <t>Vodorovná doprava suti bez naložení, ale se složením a s hrubým urovnáním z kusových materiálů, na vzdálenost do 1 km</t>
  </si>
  <si>
    <t>297826627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</si>
  <si>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</si>
  <si>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61</t>
  </si>
  <si>
    <t>997221569</t>
  </si>
  <si>
    <t>Vodorovná doprava suti bez naložení, ale se složením a s hrubým urovnáním Příplatek k ceně za každý další i započatý 1 km přes 1 km</t>
  </si>
  <si>
    <t>1193877411</t>
  </si>
  <si>
    <t>asfalt na skládku</t>
  </si>
  <si>
    <t>41,258*14</t>
  </si>
  <si>
    <t>suť na deponii obce</t>
  </si>
  <si>
    <t>(281,206-41,258)*4</t>
  </si>
  <si>
    <t>62</t>
  </si>
  <si>
    <t>997221611</t>
  </si>
  <si>
    <t>Nakládání na dopravní prostředky pro vodorovnou dopravu suti</t>
  </si>
  <si>
    <t>1334271507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</si>
  <si>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</si>
  <si>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63</t>
  </si>
  <si>
    <t>997221875</t>
  </si>
  <si>
    <t>Poplatek za uložení stavebního odpadu na recyklační skládce (skládkovné) asfaltového bez obsahu dehtu zatříděného do Katalogu odpadů pod kódem 17 03 02</t>
  </si>
  <si>
    <t>1885281910</t>
  </si>
  <si>
    <t>41,258</t>
  </si>
  <si>
    <t>998</t>
  </si>
  <si>
    <t>Přesun hmot</t>
  </si>
  <si>
    <t>64</t>
  </si>
  <si>
    <t>998223011</t>
  </si>
  <si>
    <t>Přesun hmot pro pozemní komunikace s krytem dlážděným dopravní vzdálenost do 200 m jakékoliv délky objektu</t>
  </si>
  <si>
    <t>-1186431861</t>
  </si>
  <si>
    <t>VRN</t>
  </si>
  <si>
    <t>Vedlejší rozpočtové náklady</t>
  </si>
  <si>
    <t>VRN1</t>
  </si>
  <si>
    <t>Průzkumné, geodetické a projektové práce</t>
  </si>
  <si>
    <t>65</t>
  </si>
  <si>
    <t>012002000</t>
  </si>
  <si>
    <t>Geodetické práce</t>
  </si>
  <si>
    <t>kpl</t>
  </si>
  <si>
    <t>1024</t>
  </si>
  <si>
    <t>1648279857</t>
  </si>
  <si>
    <t>66</t>
  </si>
  <si>
    <t>013254000</t>
  </si>
  <si>
    <t>Dokumentace skutečného provedení stavby</t>
  </si>
  <si>
    <t>-515343672</t>
  </si>
  <si>
    <t>VRN3</t>
  </si>
  <si>
    <t>Zařízení staveniště</t>
  </si>
  <si>
    <t>67</t>
  </si>
  <si>
    <t>030001000</t>
  </si>
  <si>
    <t>-1739354887</t>
  </si>
  <si>
    <t>VRN4</t>
  </si>
  <si>
    <t>Inženýrská činnost</t>
  </si>
  <si>
    <t>68</t>
  </si>
  <si>
    <t>043154000</t>
  </si>
  <si>
    <t>Zkoušky hutnicí</t>
  </si>
  <si>
    <t>71462871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</si>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</sst>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2020-50-ver2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Řešení bezbariérových tras na silnici I/13, Česká Kamenice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29. 5. 2020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IQ PROJEKT 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>ing. Kateřina Tumpachová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24.7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03 - Přechod pro chodc...'!J30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 03 - Přechod pro chodc...'!P92</f>
        <v>0</v>
      </c>
      <c r="AV55" s="121">
        <f>'SO 03 - Přechod pro chodc...'!J33</f>
        <v>0</v>
      </c>
      <c r="AW55" s="121">
        <f>'SO 03 - Přechod pro chodc...'!J34</f>
        <v>0</v>
      </c>
      <c r="AX55" s="121">
        <f>'SO 03 - Přechod pro chodc...'!J35</f>
        <v>0</v>
      </c>
      <c r="AY55" s="121">
        <f>'SO 03 - Přechod pro chodc...'!J36</f>
        <v>0</v>
      </c>
      <c r="AZ55" s="121">
        <f>'SO 03 - Přechod pro chodc...'!F33</f>
        <v>0</v>
      </c>
      <c r="BA55" s="121">
        <f>'SO 03 - Přechod pro chodc...'!F34</f>
        <v>0</v>
      </c>
      <c r="BB55" s="121">
        <f>'SO 03 - Přechod pro chodc...'!F35</f>
        <v>0</v>
      </c>
      <c r="BC55" s="121">
        <f>'SO 03 - Přechod pro chodc...'!F36</f>
        <v>0</v>
      </c>
      <c r="BD55" s="123">
        <f>'SO 03 - Přechod pro chodc...'!F37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MrXR/83O/AjjVl9FZ7MLon6ZEPqNc7kPHRDgWSsQ4ETbmd+AayV+x7PmZIrMzIoyMiebFiHOf8yZp03y3yhZhA==" hashValue="YOq5SVLDIiA3V/Df3FdRSltaVVVK/4d/h039aCRSjnF/84D3MltPAhLG1OLcW9HKgW/4pZy9W5h4v/0BVXYqYA==" algorithmName="SHA-512" password="CB6D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3 - Přechod pro chod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21"/>
      <c r="AT3" s="18" t="s">
        <v>82</v>
      </c>
    </row>
    <row r="4" s="1" customFormat="1" ht="24.96" customHeight="1">
      <c r="B4" s="21"/>
      <c r="D4" s="129" t="s">
        <v>83</v>
      </c>
      <c r="I4" s="125"/>
      <c r="L4" s="21"/>
      <c r="M4" s="130" t="s">
        <v>10</v>
      </c>
      <c r="AT4" s="18" t="s">
        <v>4</v>
      </c>
    </row>
    <row r="5" s="1" customFormat="1" ht="6.96" customHeight="1">
      <c r="B5" s="21"/>
      <c r="I5" s="125"/>
      <c r="L5" s="21"/>
    </row>
    <row r="6" s="1" customFormat="1" ht="12" customHeight="1">
      <c r="B6" s="21"/>
      <c r="D6" s="131" t="s">
        <v>16</v>
      </c>
      <c r="I6" s="125"/>
      <c r="L6" s="21"/>
    </row>
    <row r="7" s="1" customFormat="1" ht="16.5" customHeight="1">
      <c r="B7" s="21"/>
      <c r="E7" s="132" t="str">
        <f>'Rekapitulace stavby'!K6</f>
        <v>Řešení bezbariérových tras na silnici I/13, Česká Kamenice</v>
      </c>
      <c r="F7" s="131"/>
      <c r="G7" s="131"/>
      <c r="H7" s="131"/>
      <c r="I7" s="125"/>
      <c r="L7" s="21"/>
    </row>
    <row r="8" s="2" customFormat="1" ht="12" customHeight="1">
      <c r="A8" s="39"/>
      <c r="B8" s="45"/>
      <c r="C8" s="39"/>
      <c r="D8" s="131" t="s">
        <v>84</v>
      </c>
      <c r="E8" s="39"/>
      <c r="F8" s="39"/>
      <c r="G8" s="39"/>
      <c r="H8" s="39"/>
      <c r="I8" s="133"/>
      <c r="J8" s="39"/>
      <c r="K8" s="39"/>
      <c r="L8" s="13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5" t="s">
        <v>85</v>
      </c>
      <c r="F9" s="39"/>
      <c r="G9" s="39"/>
      <c r="H9" s="39"/>
      <c r="I9" s="133"/>
      <c r="J9" s="39"/>
      <c r="K9" s="39"/>
      <c r="L9" s="13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3"/>
      <c r="J10" s="39"/>
      <c r="K10" s="39"/>
      <c r="L10" s="13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1" t="s">
        <v>18</v>
      </c>
      <c r="E11" s="39"/>
      <c r="F11" s="136" t="s">
        <v>19</v>
      </c>
      <c r="G11" s="39"/>
      <c r="H11" s="39"/>
      <c r="I11" s="137" t="s">
        <v>20</v>
      </c>
      <c r="J11" s="136" t="s">
        <v>19</v>
      </c>
      <c r="K11" s="39"/>
      <c r="L11" s="13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1" t="s">
        <v>21</v>
      </c>
      <c r="E12" s="39"/>
      <c r="F12" s="136" t="s">
        <v>22</v>
      </c>
      <c r="G12" s="39"/>
      <c r="H12" s="39"/>
      <c r="I12" s="137" t="s">
        <v>23</v>
      </c>
      <c r="J12" s="138" t="str">
        <f>'Rekapitulace stavby'!AN8</f>
        <v>29. 5. 2020</v>
      </c>
      <c r="K12" s="39"/>
      <c r="L12" s="13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3"/>
      <c r="J13" s="39"/>
      <c r="K13" s="39"/>
      <c r="L13" s="13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1" t="s">
        <v>25</v>
      </c>
      <c r="E14" s="39"/>
      <c r="F14" s="39"/>
      <c r="G14" s="39"/>
      <c r="H14" s="39"/>
      <c r="I14" s="137" t="s">
        <v>26</v>
      </c>
      <c r="J14" s="136" t="str">
        <f>IF('Rekapitulace stavby'!AN10="","",'Rekapitulace stavby'!AN10)</f>
        <v/>
      </c>
      <c r="K14" s="39"/>
      <c r="L14" s="13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6" t="str">
        <f>IF('Rekapitulace stavby'!E11="","",'Rekapitulace stavby'!E11)</f>
        <v xml:space="preserve"> </v>
      </c>
      <c r="F15" s="39"/>
      <c r="G15" s="39"/>
      <c r="H15" s="39"/>
      <c r="I15" s="137" t="s">
        <v>27</v>
      </c>
      <c r="J15" s="136" t="str">
        <f>IF('Rekapitulace stavby'!AN11="","",'Rekapitulace stavby'!AN11)</f>
        <v/>
      </c>
      <c r="K15" s="39"/>
      <c r="L15" s="13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3"/>
      <c r="J16" s="39"/>
      <c r="K16" s="39"/>
      <c r="L16" s="13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1" t="s">
        <v>28</v>
      </c>
      <c r="E17" s="39"/>
      <c r="F17" s="39"/>
      <c r="G17" s="39"/>
      <c r="H17" s="39"/>
      <c r="I17" s="137" t="s">
        <v>26</v>
      </c>
      <c r="J17" s="34" t="str">
        <f>'Rekapitulace stavby'!AN13</f>
        <v>Vyplň údaj</v>
      </c>
      <c r="K17" s="39"/>
      <c r="L17" s="13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6"/>
      <c r="G18" s="136"/>
      <c r="H18" s="136"/>
      <c r="I18" s="137" t="s">
        <v>27</v>
      </c>
      <c r="J18" s="34" t="str">
        <f>'Rekapitulace stavby'!AN14</f>
        <v>Vyplň údaj</v>
      </c>
      <c r="K18" s="39"/>
      <c r="L18" s="13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3"/>
      <c r="J19" s="39"/>
      <c r="K19" s="39"/>
      <c r="L19" s="13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1" t="s">
        <v>30</v>
      </c>
      <c r="E20" s="39"/>
      <c r="F20" s="39"/>
      <c r="G20" s="39"/>
      <c r="H20" s="39"/>
      <c r="I20" s="137" t="s">
        <v>26</v>
      </c>
      <c r="J20" s="136" t="s">
        <v>19</v>
      </c>
      <c r="K20" s="39"/>
      <c r="L20" s="13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6" t="s">
        <v>31</v>
      </c>
      <c r="F21" s="39"/>
      <c r="G21" s="39"/>
      <c r="H21" s="39"/>
      <c r="I21" s="137" t="s">
        <v>27</v>
      </c>
      <c r="J21" s="136" t="s">
        <v>19</v>
      </c>
      <c r="K21" s="39"/>
      <c r="L21" s="13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3"/>
      <c r="J22" s="39"/>
      <c r="K22" s="39"/>
      <c r="L22" s="13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1" t="s">
        <v>33</v>
      </c>
      <c r="E23" s="39"/>
      <c r="F23" s="39"/>
      <c r="G23" s="39"/>
      <c r="H23" s="39"/>
      <c r="I23" s="137" t="s">
        <v>26</v>
      </c>
      <c r="J23" s="136" t="s">
        <v>34</v>
      </c>
      <c r="K23" s="39"/>
      <c r="L23" s="13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6" t="s">
        <v>35</v>
      </c>
      <c r="F24" s="39"/>
      <c r="G24" s="39"/>
      <c r="H24" s="39"/>
      <c r="I24" s="137" t="s">
        <v>27</v>
      </c>
      <c r="J24" s="136" t="s">
        <v>19</v>
      </c>
      <c r="K24" s="39"/>
      <c r="L24" s="13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3"/>
      <c r="J25" s="39"/>
      <c r="K25" s="39"/>
      <c r="L25" s="13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1" t="s">
        <v>36</v>
      </c>
      <c r="E26" s="39"/>
      <c r="F26" s="39"/>
      <c r="G26" s="39"/>
      <c r="H26" s="39"/>
      <c r="I26" s="133"/>
      <c r="J26" s="39"/>
      <c r="K26" s="39"/>
      <c r="L26" s="13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42"/>
      <c r="J27" s="139"/>
      <c r="K27" s="139"/>
      <c r="L27" s="143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3"/>
      <c r="J28" s="39"/>
      <c r="K28" s="39"/>
      <c r="L28" s="13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5"/>
      <c r="J29" s="144"/>
      <c r="K29" s="144"/>
      <c r="L29" s="13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6" t="s">
        <v>38</v>
      </c>
      <c r="E30" s="39"/>
      <c r="F30" s="39"/>
      <c r="G30" s="39"/>
      <c r="H30" s="39"/>
      <c r="I30" s="133"/>
      <c r="J30" s="147">
        <f>ROUND(J92, 2)</f>
        <v>0</v>
      </c>
      <c r="K30" s="39"/>
      <c r="L30" s="13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5"/>
      <c r="J31" s="144"/>
      <c r="K31" s="144"/>
      <c r="L31" s="13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8" t="s">
        <v>40</v>
      </c>
      <c r="G32" s="39"/>
      <c r="H32" s="39"/>
      <c r="I32" s="149" t="s">
        <v>39</v>
      </c>
      <c r="J32" s="148" t="s">
        <v>41</v>
      </c>
      <c r="K32" s="39"/>
      <c r="L32" s="13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42</v>
      </c>
      <c r="E33" s="131" t="s">
        <v>43</v>
      </c>
      <c r="F33" s="151">
        <f>ROUND((SUM(BE92:BE307)),  2)</f>
        <v>0</v>
      </c>
      <c r="G33" s="39"/>
      <c r="H33" s="39"/>
      <c r="I33" s="152">
        <v>0.20999999999999999</v>
      </c>
      <c r="J33" s="151">
        <f>ROUND(((SUM(BE92:BE307))*I33),  2)</f>
        <v>0</v>
      </c>
      <c r="K33" s="39"/>
      <c r="L33" s="13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1" t="s">
        <v>44</v>
      </c>
      <c r="F34" s="151">
        <f>ROUND((SUM(BF92:BF307)),  2)</f>
        <v>0</v>
      </c>
      <c r="G34" s="39"/>
      <c r="H34" s="39"/>
      <c r="I34" s="152">
        <v>0.14999999999999999</v>
      </c>
      <c r="J34" s="151">
        <f>ROUND(((SUM(BF92:BF307))*I34),  2)</f>
        <v>0</v>
      </c>
      <c r="K34" s="39"/>
      <c r="L34" s="13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1" t="s">
        <v>45</v>
      </c>
      <c r="F35" s="151">
        <f>ROUND((SUM(BG92:BG307)),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13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1" t="s">
        <v>46</v>
      </c>
      <c r="F36" s="151">
        <f>ROUND((SUM(BH92:BH307)),  2)</f>
        <v>0</v>
      </c>
      <c r="G36" s="39"/>
      <c r="H36" s="39"/>
      <c r="I36" s="152">
        <v>0.14999999999999999</v>
      </c>
      <c r="J36" s="151">
        <f>0</f>
        <v>0</v>
      </c>
      <c r="K36" s="39"/>
      <c r="L36" s="13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1" t="s">
        <v>47</v>
      </c>
      <c r="F37" s="151">
        <f>ROUND((SUM(BI92:BI307)),  2)</f>
        <v>0</v>
      </c>
      <c r="G37" s="39"/>
      <c r="H37" s="39"/>
      <c r="I37" s="152">
        <v>0</v>
      </c>
      <c r="J37" s="151">
        <f>0</f>
        <v>0</v>
      </c>
      <c r="K37" s="39"/>
      <c r="L37" s="13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3"/>
      <c r="J38" s="39"/>
      <c r="K38" s="39"/>
      <c r="L38" s="13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8"/>
      <c r="J39" s="159">
        <f>SUM(J30:J37)</f>
        <v>0</v>
      </c>
      <c r="K39" s="160"/>
      <c r="L39" s="13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13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13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86</v>
      </c>
      <c r="D45" s="41"/>
      <c r="E45" s="41"/>
      <c r="F45" s="41"/>
      <c r="G45" s="41"/>
      <c r="H45" s="41"/>
      <c r="I45" s="133"/>
      <c r="J45" s="41"/>
      <c r="K45" s="41"/>
      <c r="L45" s="134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3"/>
      <c r="J46" s="41"/>
      <c r="K46" s="41"/>
      <c r="L46" s="134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3"/>
      <c r="J47" s="41"/>
      <c r="K47" s="41"/>
      <c r="L47" s="134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7" t="str">
        <f>E7</f>
        <v>Řešení bezbariérových tras na silnici I/13, Česká Kamenice</v>
      </c>
      <c r="F48" s="33"/>
      <c r="G48" s="33"/>
      <c r="H48" s="33"/>
      <c r="I48" s="133"/>
      <c r="J48" s="41"/>
      <c r="K48" s="41"/>
      <c r="L48" s="134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84</v>
      </c>
      <c r="D49" s="41"/>
      <c r="E49" s="41"/>
      <c r="F49" s="41"/>
      <c r="G49" s="41"/>
      <c r="H49" s="41"/>
      <c r="I49" s="133"/>
      <c r="J49" s="41"/>
      <c r="K49" s="41"/>
      <c r="L49" s="134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03 - Přechod pro chodce u č.p. 373, ul. Dukelských hrdinů</v>
      </c>
      <c r="F50" s="41"/>
      <c r="G50" s="41"/>
      <c r="H50" s="41"/>
      <c r="I50" s="133"/>
      <c r="J50" s="41"/>
      <c r="K50" s="41"/>
      <c r="L50" s="134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3"/>
      <c r="J51" s="41"/>
      <c r="K51" s="41"/>
      <c r="L51" s="134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37" t="s">
        <v>23</v>
      </c>
      <c r="J52" s="73" t="str">
        <f>IF(J12="","",J12)</f>
        <v>29. 5. 2020</v>
      </c>
      <c r="K52" s="41"/>
      <c r="L52" s="134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3"/>
      <c r="J53" s="41"/>
      <c r="K53" s="41"/>
      <c r="L53" s="134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137" t="s">
        <v>30</v>
      </c>
      <c r="J54" s="37" t="str">
        <f>E21</f>
        <v xml:space="preserve">IQ PROJEKT  s.r.o.</v>
      </c>
      <c r="K54" s="41"/>
      <c r="L54" s="134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137" t="s">
        <v>33</v>
      </c>
      <c r="J55" s="37" t="str">
        <f>E24</f>
        <v>ing. Kateřina Tumpachová</v>
      </c>
      <c r="K55" s="41"/>
      <c r="L55" s="134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3"/>
      <c r="J56" s="41"/>
      <c r="K56" s="41"/>
      <c r="L56" s="134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8" t="s">
        <v>87</v>
      </c>
      <c r="D57" s="169"/>
      <c r="E57" s="169"/>
      <c r="F57" s="169"/>
      <c r="G57" s="169"/>
      <c r="H57" s="169"/>
      <c r="I57" s="170"/>
      <c r="J57" s="171" t="s">
        <v>88</v>
      </c>
      <c r="K57" s="169"/>
      <c r="L57" s="134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3"/>
      <c r="J58" s="41"/>
      <c r="K58" s="41"/>
      <c r="L58" s="134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2" t="s">
        <v>70</v>
      </c>
      <c r="D59" s="41"/>
      <c r="E59" s="41"/>
      <c r="F59" s="41"/>
      <c r="G59" s="41"/>
      <c r="H59" s="41"/>
      <c r="I59" s="133"/>
      <c r="J59" s="103">
        <f>J92</f>
        <v>0</v>
      </c>
      <c r="K59" s="41"/>
      <c r="L59" s="134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89</v>
      </c>
    </row>
    <row r="60" s="9" customFormat="1" ht="24.96" customHeight="1">
      <c r="A60" s="9"/>
      <c r="B60" s="173"/>
      <c r="C60" s="174"/>
      <c r="D60" s="175" t="s">
        <v>90</v>
      </c>
      <c r="E60" s="176"/>
      <c r="F60" s="176"/>
      <c r="G60" s="176"/>
      <c r="H60" s="176"/>
      <c r="I60" s="177"/>
      <c r="J60" s="178">
        <f>J93</f>
        <v>0</v>
      </c>
      <c r="K60" s="174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81"/>
      <c r="D61" s="182" t="s">
        <v>91</v>
      </c>
      <c r="E61" s="183"/>
      <c r="F61" s="183"/>
      <c r="G61" s="183"/>
      <c r="H61" s="183"/>
      <c r="I61" s="184"/>
      <c r="J61" s="185">
        <f>J94</f>
        <v>0</v>
      </c>
      <c r="K61" s="181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80"/>
      <c r="C62" s="181"/>
      <c r="D62" s="182" t="s">
        <v>92</v>
      </c>
      <c r="E62" s="183"/>
      <c r="F62" s="183"/>
      <c r="G62" s="183"/>
      <c r="H62" s="183"/>
      <c r="I62" s="184"/>
      <c r="J62" s="185">
        <f>J159</f>
        <v>0</v>
      </c>
      <c r="K62" s="181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81"/>
      <c r="D63" s="182" t="s">
        <v>93</v>
      </c>
      <c r="E63" s="183"/>
      <c r="F63" s="183"/>
      <c r="G63" s="183"/>
      <c r="H63" s="183"/>
      <c r="I63" s="184"/>
      <c r="J63" s="185">
        <f>J164</f>
        <v>0</v>
      </c>
      <c r="K63" s="181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81"/>
      <c r="D64" s="182" t="s">
        <v>94</v>
      </c>
      <c r="E64" s="183"/>
      <c r="F64" s="183"/>
      <c r="G64" s="183"/>
      <c r="H64" s="183"/>
      <c r="I64" s="184"/>
      <c r="J64" s="185">
        <f>J179</f>
        <v>0</v>
      </c>
      <c r="K64" s="181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81"/>
      <c r="D65" s="182" t="s">
        <v>95</v>
      </c>
      <c r="E65" s="183"/>
      <c r="F65" s="183"/>
      <c r="G65" s="183"/>
      <c r="H65" s="183"/>
      <c r="I65" s="184"/>
      <c r="J65" s="185">
        <f>J189</f>
        <v>0</v>
      </c>
      <c r="K65" s="181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81"/>
      <c r="D66" s="182" t="s">
        <v>96</v>
      </c>
      <c r="E66" s="183"/>
      <c r="F66" s="183"/>
      <c r="G66" s="183"/>
      <c r="H66" s="183"/>
      <c r="I66" s="184"/>
      <c r="J66" s="185">
        <f>J224</f>
        <v>0</v>
      </c>
      <c r="K66" s="181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81"/>
      <c r="D67" s="182" t="s">
        <v>97</v>
      </c>
      <c r="E67" s="183"/>
      <c r="F67" s="183"/>
      <c r="G67" s="183"/>
      <c r="H67" s="183"/>
      <c r="I67" s="184"/>
      <c r="J67" s="185">
        <f>J284</f>
        <v>0</v>
      </c>
      <c r="K67" s="181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81"/>
      <c r="D68" s="182" t="s">
        <v>98</v>
      </c>
      <c r="E68" s="183"/>
      <c r="F68" s="183"/>
      <c r="G68" s="183"/>
      <c r="H68" s="183"/>
      <c r="I68" s="184"/>
      <c r="J68" s="185">
        <f>J298</f>
        <v>0</v>
      </c>
      <c r="K68" s="181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3"/>
      <c r="C69" s="174"/>
      <c r="D69" s="175" t="s">
        <v>99</v>
      </c>
      <c r="E69" s="176"/>
      <c r="F69" s="176"/>
      <c r="G69" s="176"/>
      <c r="H69" s="176"/>
      <c r="I69" s="177"/>
      <c r="J69" s="178">
        <f>J300</f>
        <v>0</v>
      </c>
      <c r="K69" s="174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0"/>
      <c r="C70" s="181"/>
      <c r="D70" s="182" t="s">
        <v>100</v>
      </c>
      <c r="E70" s="183"/>
      <c r="F70" s="183"/>
      <c r="G70" s="183"/>
      <c r="H70" s="183"/>
      <c r="I70" s="184"/>
      <c r="J70" s="185">
        <f>J301</f>
        <v>0</v>
      </c>
      <c r="K70" s="181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0"/>
      <c r="C71" s="181"/>
      <c r="D71" s="182" t="s">
        <v>101</v>
      </c>
      <c r="E71" s="183"/>
      <c r="F71" s="183"/>
      <c r="G71" s="183"/>
      <c r="H71" s="183"/>
      <c r="I71" s="184"/>
      <c r="J71" s="185">
        <f>J304</f>
        <v>0</v>
      </c>
      <c r="K71" s="181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0"/>
      <c r="C72" s="181"/>
      <c r="D72" s="182" t="s">
        <v>102</v>
      </c>
      <c r="E72" s="183"/>
      <c r="F72" s="183"/>
      <c r="G72" s="183"/>
      <c r="H72" s="183"/>
      <c r="I72" s="184"/>
      <c r="J72" s="185">
        <f>J306</f>
        <v>0</v>
      </c>
      <c r="K72" s="181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133"/>
      <c r="J73" s="41"/>
      <c r="K73" s="41"/>
      <c r="L73" s="134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163"/>
      <c r="J74" s="61"/>
      <c r="K74" s="61"/>
      <c r="L74" s="134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166"/>
      <c r="J78" s="63"/>
      <c r="K78" s="63"/>
      <c r="L78" s="134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103</v>
      </c>
      <c r="D79" s="41"/>
      <c r="E79" s="41"/>
      <c r="F79" s="41"/>
      <c r="G79" s="41"/>
      <c r="H79" s="41"/>
      <c r="I79" s="133"/>
      <c r="J79" s="41"/>
      <c r="K79" s="41"/>
      <c r="L79" s="134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133"/>
      <c r="J80" s="41"/>
      <c r="K80" s="41"/>
      <c r="L80" s="134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133"/>
      <c r="J81" s="41"/>
      <c r="K81" s="41"/>
      <c r="L81" s="13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7" t="str">
        <f>E7</f>
        <v>Řešení bezbariérových tras na silnici I/13, Česká Kamenice</v>
      </c>
      <c r="F82" s="33"/>
      <c r="G82" s="33"/>
      <c r="H82" s="33"/>
      <c r="I82" s="133"/>
      <c r="J82" s="41"/>
      <c r="K82" s="41"/>
      <c r="L82" s="13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84</v>
      </c>
      <c r="D83" s="41"/>
      <c r="E83" s="41"/>
      <c r="F83" s="41"/>
      <c r="G83" s="41"/>
      <c r="H83" s="41"/>
      <c r="I83" s="133"/>
      <c r="J83" s="41"/>
      <c r="K83" s="41"/>
      <c r="L83" s="13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SO 03 - Přechod pro chodce u č.p. 373, ul. Dukelských hrdinů</v>
      </c>
      <c r="F84" s="41"/>
      <c r="G84" s="41"/>
      <c r="H84" s="41"/>
      <c r="I84" s="133"/>
      <c r="J84" s="41"/>
      <c r="K84" s="41"/>
      <c r="L84" s="13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133"/>
      <c r="J85" s="41"/>
      <c r="K85" s="41"/>
      <c r="L85" s="13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 xml:space="preserve"> </v>
      </c>
      <c r="G86" s="41"/>
      <c r="H86" s="41"/>
      <c r="I86" s="137" t="s">
        <v>23</v>
      </c>
      <c r="J86" s="73" t="str">
        <f>IF(J12="","",J12)</f>
        <v>29. 5. 2020</v>
      </c>
      <c r="K86" s="41"/>
      <c r="L86" s="13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33"/>
      <c r="J87" s="41"/>
      <c r="K87" s="41"/>
      <c r="L87" s="13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 xml:space="preserve"> </v>
      </c>
      <c r="G88" s="41"/>
      <c r="H88" s="41"/>
      <c r="I88" s="137" t="s">
        <v>30</v>
      </c>
      <c r="J88" s="37" t="str">
        <f>E21</f>
        <v xml:space="preserve">IQ PROJEKT  s.r.o.</v>
      </c>
      <c r="K88" s="41"/>
      <c r="L88" s="13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28</v>
      </c>
      <c r="D89" s="41"/>
      <c r="E89" s="41"/>
      <c r="F89" s="28" t="str">
        <f>IF(E18="","",E18)</f>
        <v>Vyplň údaj</v>
      </c>
      <c r="G89" s="41"/>
      <c r="H89" s="41"/>
      <c r="I89" s="137" t="s">
        <v>33</v>
      </c>
      <c r="J89" s="37" t="str">
        <f>E24</f>
        <v>ing. Kateřina Tumpachová</v>
      </c>
      <c r="K89" s="41"/>
      <c r="L89" s="13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133"/>
      <c r="J90" s="41"/>
      <c r="K90" s="41"/>
      <c r="L90" s="13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7"/>
      <c r="B91" s="188"/>
      <c r="C91" s="189" t="s">
        <v>104</v>
      </c>
      <c r="D91" s="190" t="s">
        <v>57</v>
      </c>
      <c r="E91" s="190" t="s">
        <v>53</v>
      </c>
      <c r="F91" s="190" t="s">
        <v>54</v>
      </c>
      <c r="G91" s="190" t="s">
        <v>105</v>
      </c>
      <c r="H91" s="190" t="s">
        <v>106</v>
      </c>
      <c r="I91" s="191" t="s">
        <v>107</v>
      </c>
      <c r="J91" s="190" t="s">
        <v>88</v>
      </c>
      <c r="K91" s="192" t="s">
        <v>108</v>
      </c>
      <c r="L91" s="193"/>
      <c r="M91" s="93" t="s">
        <v>19</v>
      </c>
      <c r="N91" s="94" t="s">
        <v>42</v>
      </c>
      <c r="O91" s="94" t="s">
        <v>109</v>
      </c>
      <c r="P91" s="94" t="s">
        <v>110</v>
      </c>
      <c r="Q91" s="94" t="s">
        <v>111</v>
      </c>
      <c r="R91" s="94" t="s">
        <v>112</v>
      </c>
      <c r="S91" s="94" t="s">
        <v>113</v>
      </c>
      <c r="T91" s="95" t="s">
        <v>114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39"/>
      <c r="B92" s="40"/>
      <c r="C92" s="100" t="s">
        <v>115</v>
      </c>
      <c r="D92" s="41"/>
      <c r="E92" s="41"/>
      <c r="F92" s="41"/>
      <c r="G92" s="41"/>
      <c r="H92" s="41"/>
      <c r="I92" s="133"/>
      <c r="J92" s="194">
        <f>BK92</f>
        <v>0</v>
      </c>
      <c r="K92" s="41"/>
      <c r="L92" s="45"/>
      <c r="M92" s="96"/>
      <c r="N92" s="195"/>
      <c r="O92" s="97"/>
      <c r="P92" s="196">
        <f>P93+P300</f>
        <v>0</v>
      </c>
      <c r="Q92" s="97"/>
      <c r="R92" s="196">
        <f>R93+R300</f>
        <v>397.96080144000001</v>
      </c>
      <c r="S92" s="97"/>
      <c r="T92" s="197">
        <f>T93+T300</f>
        <v>281.2056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89</v>
      </c>
      <c r="BK92" s="198">
        <f>BK93+BK300</f>
        <v>0</v>
      </c>
    </row>
    <row r="93" s="12" customFormat="1" ht="25.92" customHeight="1">
      <c r="A93" s="12"/>
      <c r="B93" s="199"/>
      <c r="C93" s="200"/>
      <c r="D93" s="201" t="s">
        <v>71</v>
      </c>
      <c r="E93" s="202" t="s">
        <v>116</v>
      </c>
      <c r="F93" s="202" t="s">
        <v>117</v>
      </c>
      <c r="G93" s="200"/>
      <c r="H93" s="200"/>
      <c r="I93" s="203"/>
      <c r="J93" s="204">
        <f>BK93</f>
        <v>0</v>
      </c>
      <c r="K93" s="200"/>
      <c r="L93" s="205"/>
      <c r="M93" s="206"/>
      <c r="N93" s="207"/>
      <c r="O93" s="207"/>
      <c r="P93" s="208">
        <f>P94+P164+P179+P189+P224+P284+P298</f>
        <v>0</v>
      </c>
      <c r="Q93" s="207"/>
      <c r="R93" s="208">
        <f>R94+R164+R179+R189+R224+R284+R298</f>
        <v>397.96080144000001</v>
      </c>
      <c r="S93" s="207"/>
      <c r="T93" s="209">
        <f>T94+T164+T179+T189+T224+T284+T298</f>
        <v>281.2056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80</v>
      </c>
      <c r="AT93" s="211" t="s">
        <v>71</v>
      </c>
      <c r="AU93" s="211" t="s">
        <v>72</v>
      </c>
      <c r="AY93" s="210" t="s">
        <v>118</v>
      </c>
      <c r="BK93" s="212">
        <f>BK94+BK164+BK179+BK189+BK224+BK284+BK298</f>
        <v>0</v>
      </c>
    </row>
    <row r="94" s="12" customFormat="1" ht="22.8" customHeight="1">
      <c r="A94" s="12"/>
      <c r="B94" s="199"/>
      <c r="C94" s="200"/>
      <c r="D94" s="201" t="s">
        <v>71</v>
      </c>
      <c r="E94" s="213" t="s">
        <v>80</v>
      </c>
      <c r="F94" s="213" t="s">
        <v>119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P95+SUM(P96:P159)</f>
        <v>0</v>
      </c>
      <c r="Q94" s="207"/>
      <c r="R94" s="208">
        <f>R95+SUM(R96:R159)</f>
        <v>36.452025000000006</v>
      </c>
      <c r="S94" s="207"/>
      <c r="T94" s="209">
        <f>T95+SUM(T96:T159)</f>
        <v>267.37560000000002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80</v>
      </c>
      <c r="AT94" s="211" t="s">
        <v>71</v>
      </c>
      <c r="AU94" s="211" t="s">
        <v>80</v>
      </c>
      <c r="AY94" s="210" t="s">
        <v>118</v>
      </c>
      <c r="BK94" s="212">
        <f>BK95+SUM(BK96:BK159)</f>
        <v>0</v>
      </c>
    </row>
    <row r="95" s="2" customFormat="1" ht="33" customHeight="1">
      <c r="A95" s="39"/>
      <c r="B95" s="40"/>
      <c r="C95" s="215" t="s">
        <v>80</v>
      </c>
      <c r="D95" s="215" t="s">
        <v>120</v>
      </c>
      <c r="E95" s="216" t="s">
        <v>121</v>
      </c>
      <c r="F95" s="217" t="s">
        <v>122</v>
      </c>
      <c r="G95" s="218" t="s">
        <v>123</v>
      </c>
      <c r="H95" s="219">
        <v>63.630000000000003</v>
      </c>
      <c r="I95" s="220"/>
      <c r="J95" s="221">
        <f>ROUND(I95*H95,2)</f>
        <v>0</v>
      </c>
      <c r="K95" s="217" t="s">
        <v>124</v>
      </c>
      <c r="L95" s="45"/>
      <c r="M95" s="222" t="s">
        <v>19</v>
      </c>
      <c r="N95" s="223" t="s">
        <v>43</v>
      </c>
      <c r="O95" s="85"/>
      <c r="P95" s="224">
        <f>O95*H95</f>
        <v>0</v>
      </c>
      <c r="Q95" s="224">
        <v>0</v>
      </c>
      <c r="R95" s="224">
        <f>Q95*H95</f>
        <v>0</v>
      </c>
      <c r="S95" s="224">
        <v>0.255</v>
      </c>
      <c r="T95" s="225">
        <f>S95*H95</f>
        <v>16.225650000000002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6" t="s">
        <v>125</v>
      </c>
      <c r="AT95" s="226" t="s">
        <v>120</v>
      </c>
      <c r="AU95" s="226" t="s">
        <v>82</v>
      </c>
      <c r="AY95" s="18" t="s">
        <v>118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8" t="s">
        <v>80</v>
      </c>
      <c r="BK95" s="227">
        <f>ROUND(I95*H95,2)</f>
        <v>0</v>
      </c>
      <c r="BL95" s="18" t="s">
        <v>125</v>
      </c>
      <c r="BM95" s="226" t="s">
        <v>126</v>
      </c>
    </row>
    <row r="96" s="2" customFormat="1">
      <c r="A96" s="39"/>
      <c r="B96" s="40"/>
      <c r="C96" s="41"/>
      <c r="D96" s="228" t="s">
        <v>127</v>
      </c>
      <c r="E96" s="41"/>
      <c r="F96" s="229" t="s">
        <v>128</v>
      </c>
      <c r="G96" s="41"/>
      <c r="H96" s="41"/>
      <c r="I96" s="133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127</v>
      </c>
      <c r="AU96" s="18" t="s">
        <v>82</v>
      </c>
    </row>
    <row r="97" s="2" customFormat="1" ht="33" customHeight="1">
      <c r="A97" s="39"/>
      <c r="B97" s="40"/>
      <c r="C97" s="215" t="s">
        <v>82</v>
      </c>
      <c r="D97" s="215" t="s">
        <v>120</v>
      </c>
      <c r="E97" s="216" t="s">
        <v>129</v>
      </c>
      <c r="F97" s="217" t="s">
        <v>130</v>
      </c>
      <c r="G97" s="218" t="s">
        <v>123</v>
      </c>
      <c r="H97" s="219">
        <v>421</v>
      </c>
      <c r="I97" s="220"/>
      <c r="J97" s="221">
        <f>ROUND(I97*H97,2)</f>
        <v>0</v>
      </c>
      <c r="K97" s="217" t="s">
        <v>124</v>
      </c>
      <c r="L97" s="45"/>
      <c r="M97" s="222" t="s">
        <v>19</v>
      </c>
      <c r="N97" s="223" t="s">
        <v>43</v>
      </c>
      <c r="O97" s="85"/>
      <c r="P97" s="224">
        <f>O97*H97</f>
        <v>0</v>
      </c>
      <c r="Q97" s="224">
        <v>0</v>
      </c>
      <c r="R97" s="224">
        <f>Q97*H97</f>
        <v>0</v>
      </c>
      <c r="S97" s="224">
        <v>0.17000000000000001</v>
      </c>
      <c r="T97" s="225">
        <f>S97*H97</f>
        <v>71.570000000000007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6" t="s">
        <v>125</v>
      </c>
      <c r="AT97" s="226" t="s">
        <v>120</v>
      </c>
      <c r="AU97" s="226" t="s">
        <v>82</v>
      </c>
      <c r="AY97" s="18" t="s">
        <v>118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8" t="s">
        <v>80</v>
      </c>
      <c r="BK97" s="227">
        <f>ROUND(I97*H97,2)</f>
        <v>0</v>
      </c>
      <c r="BL97" s="18" t="s">
        <v>125</v>
      </c>
      <c r="BM97" s="226" t="s">
        <v>131</v>
      </c>
    </row>
    <row r="98" s="2" customFormat="1">
      <c r="A98" s="39"/>
      <c r="B98" s="40"/>
      <c r="C98" s="41"/>
      <c r="D98" s="228" t="s">
        <v>127</v>
      </c>
      <c r="E98" s="41"/>
      <c r="F98" s="229" t="s">
        <v>132</v>
      </c>
      <c r="G98" s="41"/>
      <c r="H98" s="41"/>
      <c r="I98" s="133"/>
      <c r="J98" s="41"/>
      <c r="K98" s="41"/>
      <c r="L98" s="45"/>
      <c r="M98" s="230"/>
      <c r="N98" s="231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127</v>
      </c>
      <c r="AU98" s="18" t="s">
        <v>82</v>
      </c>
    </row>
    <row r="99" s="2" customFormat="1" ht="33" customHeight="1">
      <c r="A99" s="39"/>
      <c r="B99" s="40"/>
      <c r="C99" s="215" t="s">
        <v>133</v>
      </c>
      <c r="D99" s="215" t="s">
        <v>120</v>
      </c>
      <c r="E99" s="216" t="s">
        <v>134</v>
      </c>
      <c r="F99" s="217" t="s">
        <v>135</v>
      </c>
      <c r="G99" s="218" t="s">
        <v>123</v>
      </c>
      <c r="H99" s="219">
        <v>63.630000000000003</v>
      </c>
      <c r="I99" s="220"/>
      <c r="J99" s="221">
        <f>ROUND(I99*H99,2)</f>
        <v>0</v>
      </c>
      <c r="K99" s="217" t="s">
        <v>124</v>
      </c>
      <c r="L99" s="45"/>
      <c r="M99" s="222" t="s">
        <v>19</v>
      </c>
      <c r="N99" s="223" t="s">
        <v>43</v>
      </c>
      <c r="O99" s="85"/>
      <c r="P99" s="224">
        <f>O99*H99</f>
        <v>0</v>
      </c>
      <c r="Q99" s="224">
        <v>0</v>
      </c>
      <c r="R99" s="224">
        <f>Q99*H99</f>
        <v>0</v>
      </c>
      <c r="S99" s="224">
        <v>0.28999999999999998</v>
      </c>
      <c r="T99" s="225">
        <f>S99*H99</f>
        <v>18.4527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6" t="s">
        <v>125</v>
      </c>
      <c r="AT99" s="226" t="s">
        <v>120</v>
      </c>
      <c r="AU99" s="226" t="s">
        <v>82</v>
      </c>
      <c r="AY99" s="18" t="s">
        <v>118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8" t="s">
        <v>80</v>
      </c>
      <c r="BK99" s="227">
        <f>ROUND(I99*H99,2)</f>
        <v>0</v>
      </c>
      <c r="BL99" s="18" t="s">
        <v>125</v>
      </c>
      <c r="BM99" s="226" t="s">
        <v>136</v>
      </c>
    </row>
    <row r="100" s="2" customFormat="1">
      <c r="A100" s="39"/>
      <c r="B100" s="40"/>
      <c r="C100" s="41"/>
      <c r="D100" s="228" t="s">
        <v>127</v>
      </c>
      <c r="E100" s="41"/>
      <c r="F100" s="229" t="s">
        <v>132</v>
      </c>
      <c r="G100" s="41"/>
      <c r="H100" s="41"/>
      <c r="I100" s="133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127</v>
      </c>
      <c r="AU100" s="18" t="s">
        <v>82</v>
      </c>
    </row>
    <row r="101" s="2" customFormat="1" ht="21.75" customHeight="1">
      <c r="A101" s="39"/>
      <c r="B101" s="40"/>
      <c r="C101" s="215" t="s">
        <v>125</v>
      </c>
      <c r="D101" s="215" t="s">
        <v>120</v>
      </c>
      <c r="E101" s="216" t="s">
        <v>137</v>
      </c>
      <c r="F101" s="217" t="s">
        <v>138</v>
      </c>
      <c r="G101" s="218" t="s">
        <v>123</v>
      </c>
      <c r="H101" s="219">
        <v>421</v>
      </c>
      <c r="I101" s="220"/>
      <c r="J101" s="221">
        <f>ROUND(I101*H101,2)</f>
        <v>0</v>
      </c>
      <c r="K101" s="217" t="s">
        <v>124</v>
      </c>
      <c r="L101" s="45"/>
      <c r="M101" s="222" t="s">
        <v>19</v>
      </c>
      <c r="N101" s="223" t="s">
        <v>43</v>
      </c>
      <c r="O101" s="85"/>
      <c r="P101" s="224">
        <f>O101*H101</f>
        <v>0</v>
      </c>
      <c r="Q101" s="224">
        <v>0</v>
      </c>
      <c r="R101" s="224">
        <f>Q101*H101</f>
        <v>0</v>
      </c>
      <c r="S101" s="224">
        <v>0.23999999999999999</v>
      </c>
      <c r="T101" s="225">
        <f>S101*H101</f>
        <v>101.03999999999999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6" t="s">
        <v>125</v>
      </c>
      <c r="AT101" s="226" t="s">
        <v>120</v>
      </c>
      <c r="AU101" s="226" t="s">
        <v>82</v>
      </c>
      <c r="AY101" s="18" t="s">
        <v>118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8" t="s">
        <v>80</v>
      </c>
      <c r="BK101" s="227">
        <f>ROUND(I101*H101,2)</f>
        <v>0</v>
      </c>
      <c r="BL101" s="18" t="s">
        <v>125</v>
      </c>
      <c r="BM101" s="226" t="s">
        <v>139</v>
      </c>
    </row>
    <row r="102" s="2" customFormat="1">
      <c r="A102" s="39"/>
      <c r="B102" s="40"/>
      <c r="C102" s="41"/>
      <c r="D102" s="228" t="s">
        <v>127</v>
      </c>
      <c r="E102" s="41"/>
      <c r="F102" s="229" t="s">
        <v>132</v>
      </c>
      <c r="G102" s="41"/>
      <c r="H102" s="41"/>
      <c r="I102" s="133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127</v>
      </c>
      <c r="AU102" s="18" t="s">
        <v>82</v>
      </c>
    </row>
    <row r="103" s="2" customFormat="1" ht="21.75" customHeight="1">
      <c r="A103" s="39"/>
      <c r="B103" s="40"/>
      <c r="C103" s="215" t="s">
        <v>140</v>
      </c>
      <c r="D103" s="215" t="s">
        <v>120</v>
      </c>
      <c r="E103" s="216" t="s">
        <v>141</v>
      </c>
      <c r="F103" s="217" t="s">
        <v>142</v>
      </c>
      <c r="G103" s="218" t="s">
        <v>123</v>
      </c>
      <c r="H103" s="219">
        <v>421</v>
      </c>
      <c r="I103" s="220"/>
      <c r="J103" s="221">
        <f>ROUND(I103*H103,2)</f>
        <v>0</v>
      </c>
      <c r="K103" s="217" t="s">
        <v>124</v>
      </c>
      <c r="L103" s="45"/>
      <c r="M103" s="222" t="s">
        <v>19</v>
      </c>
      <c r="N103" s="223" t="s">
        <v>43</v>
      </c>
      <c r="O103" s="85"/>
      <c r="P103" s="224">
        <f>O103*H103</f>
        <v>0</v>
      </c>
      <c r="Q103" s="224">
        <v>0</v>
      </c>
      <c r="R103" s="224">
        <f>Q103*H103</f>
        <v>0</v>
      </c>
      <c r="S103" s="224">
        <v>0.098000000000000004</v>
      </c>
      <c r="T103" s="225">
        <f>S103*H103</f>
        <v>41.258000000000003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6" t="s">
        <v>125</v>
      </c>
      <c r="AT103" s="226" t="s">
        <v>120</v>
      </c>
      <c r="AU103" s="226" t="s">
        <v>82</v>
      </c>
      <c r="AY103" s="18" t="s">
        <v>118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8" t="s">
        <v>80</v>
      </c>
      <c r="BK103" s="227">
        <f>ROUND(I103*H103,2)</f>
        <v>0</v>
      </c>
      <c r="BL103" s="18" t="s">
        <v>125</v>
      </c>
      <c r="BM103" s="226" t="s">
        <v>143</v>
      </c>
    </row>
    <row r="104" s="2" customFormat="1">
      <c r="A104" s="39"/>
      <c r="B104" s="40"/>
      <c r="C104" s="41"/>
      <c r="D104" s="228" t="s">
        <v>127</v>
      </c>
      <c r="E104" s="41"/>
      <c r="F104" s="229" t="s">
        <v>132</v>
      </c>
      <c r="G104" s="41"/>
      <c r="H104" s="41"/>
      <c r="I104" s="133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127</v>
      </c>
      <c r="AU104" s="18" t="s">
        <v>82</v>
      </c>
    </row>
    <row r="105" s="2" customFormat="1" ht="21.75" customHeight="1">
      <c r="A105" s="39"/>
      <c r="B105" s="40"/>
      <c r="C105" s="215" t="s">
        <v>144</v>
      </c>
      <c r="D105" s="215" t="s">
        <v>120</v>
      </c>
      <c r="E105" s="216" t="s">
        <v>145</v>
      </c>
      <c r="F105" s="217" t="s">
        <v>146</v>
      </c>
      <c r="G105" s="218" t="s">
        <v>147</v>
      </c>
      <c r="H105" s="219">
        <v>91.849999999999994</v>
      </c>
      <c r="I105" s="220"/>
      <c r="J105" s="221">
        <f>ROUND(I105*H105,2)</f>
        <v>0</v>
      </c>
      <c r="K105" s="217" t="s">
        <v>124</v>
      </c>
      <c r="L105" s="45"/>
      <c r="M105" s="222" t="s">
        <v>19</v>
      </c>
      <c r="N105" s="223" t="s">
        <v>43</v>
      </c>
      <c r="O105" s="85"/>
      <c r="P105" s="224">
        <f>O105*H105</f>
        <v>0</v>
      </c>
      <c r="Q105" s="224">
        <v>0</v>
      </c>
      <c r="R105" s="224">
        <f>Q105*H105</f>
        <v>0</v>
      </c>
      <c r="S105" s="224">
        <v>0.20499999999999999</v>
      </c>
      <c r="T105" s="225">
        <f>S105*H105</f>
        <v>18.829249999999998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6" t="s">
        <v>125</v>
      </c>
      <c r="AT105" s="226" t="s">
        <v>120</v>
      </c>
      <c r="AU105" s="226" t="s">
        <v>82</v>
      </c>
      <c r="AY105" s="18" t="s">
        <v>118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8" t="s">
        <v>80</v>
      </c>
      <c r="BK105" s="227">
        <f>ROUND(I105*H105,2)</f>
        <v>0</v>
      </c>
      <c r="BL105" s="18" t="s">
        <v>125</v>
      </c>
      <c r="BM105" s="226" t="s">
        <v>148</v>
      </c>
    </row>
    <row r="106" s="2" customFormat="1">
      <c r="A106" s="39"/>
      <c r="B106" s="40"/>
      <c r="C106" s="41"/>
      <c r="D106" s="228" t="s">
        <v>127</v>
      </c>
      <c r="E106" s="41"/>
      <c r="F106" s="229" t="s">
        <v>149</v>
      </c>
      <c r="G106" s="41"/>
      <c r="H106" s="41"/>
      <c r="I106" s="133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127</v>
      </c>
      <c r="AU106" s="18" t="s">
        <v>82</v>
      </c>
    </row>
    <row r="107" s="2" customFormat="1" ht="21.75" customHeight="1">
      <c r="A107" s="39"/>
      <c r="B107" s="40"/>
      <c r="C107" s="215" t="s">
        <v>150</v>
      </c>
      <c r="D107" s="215" t="s">
        <v>120</v>
      </c>
      <c r="E107" s="216" t="s">
        <v>151</v>
      </c>
      <c r="F107" s="217" t="s">
        <v>152</v>
      </c>
      <c r="G107" s="218" t="s">
        <v>153</v>
      </c>
      <c r="H107" s="219">
        <v>0.25</v>
      </c>
      <c r="I107" s="220"/>
      <c r="J107" s="221">
        <f>ROUND(I107*H107,2)</f>
        <v>0</v>
      </c>
      <c r="K107" s="217" t="s">
        <v>124</v>
      </c>
      <c r="L107" s="45"/>
      <c r="M107" s="222" t="s">
        <v>19</v>
      </c>
      <c r="N107" s="223" t="s">
        <v>43</v>
      </c>
      <c r="O107" s="85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6" t="s">
        <v>125</v>
      </c>
      <c r="AT107" s="226" t="s">
        <v>120</v>
      </c>
      <c r="AU107" s="226" t="s">
        <v>82</v>
      </c>
      <c r="AY107" s="18" t="s">
        <v>118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8" t="s">
        <v>80</v>
      </c>
      <c r="BK107" s="227">
        <f>ROUND(I107*H107,2)</f>
        <v>0</v>
      </c>
      <c r="BL107" s="18" t="s">
        <v>125</v>
      </c>
      <c r="BM107" s="226" t="s">
        <v>154</v>
      </c>
    </row>
    <row r="108" s="2" customFormat="1">
      <c r="A108" s="39"/>
      <c r="B108" s="40"/>
      <c r="C108" s="41"/>
      <c r="D108" s="228" t="s">
        <v>127</v>
      </c>
      <c r="E108" s="41"/>
      <c r="F108" s="229" t="s">
        <v>155</v>
      </c>
      <c r="G108" s="41"/>
      <c r="H108" s="41"/>
      <c r="I108" s="133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127</v>
      </c>
      <c r="AU108" s="18" t="s">
        <v>82</v>
      </c>
    </row>
    <row r="109" s="2" customFormat="1" ht="21.75" customHeight="1">
      <c r="A109" s="39"/>
      <c r="B109" s="40"/>
      <c r="C109" s="215" t="s">
        <v>156</v>
      </c>
      <c r="D109" s="215" t="s">
        <v>120</v>
      </c>
      <c r="E109" s="216" t="s">
        <v>157</v>
      </c>
      <c r="F109" s="217" t="s">
        <v>158</v>
      </c>
      <c r="G109" s="218" t="s">
        <v>153</v>
      </c>
      <c r="H109" s="219">
        <v>25.507000000000001</v>
      </c>
      <c r="I109" s="220"/>
      <c r="J109" s="221">
        <f>ROUND(I109*H109,2)</f>
        <v>0</v>
      </c>
      <c r="K109" s="217" t="s">
        <v>124</v>
      </c>
      <c r="L109" s="45"/>
      <c r="M109" s="222" t="s">
        <v>19</v>
      </c>
      <c r="N109" s="223" t="s">
        <v>43</v>
      </c>
      <c r="O109" s="85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6" t="s">
        <v>125</v>
      </c>
      <c r="AT109" s="226" t="s">
        <v>120</v>
      </c>
      <c r="AU109" s="226" t="s">
        <v>82</v>
      </c>
      <c r="AY109" s="18" t="s">
        <v>118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8" t="s">
        <v>80</v>
      </c>
      <c r="BK109" s="227">
        <f>ROUND(I109*H109,2)</f>
        <v>0</v>
      </c>
      <c r="BL109" s="18" t="s">
        <v>125</v>
      </c>
      <c r="BM109" s="226" t="s">
        <v>159</v>
      </c>
    </row>
    <row r="110" s="2" customFormat="1">
      <c r="A110" s="39"/>
      <c r="B110" s="40"/>
      <c r="C110" s="41"/>
      <c r="D110" s="228" t="s">
        <v>127</v>
      </c>
      <c r="E110" s="41"/>
      <c r="F110" s="229" t="s">
        <v>160</v>
      </c>
      <c r="G110" s="41"/>
      <c r="H110" s="41"/>
      <c r="I110" s="133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127</v>
      </c>
      <c r="AU110" s="18" t="s">
        <v>82</v>
      </c>
    </row>
    <row r="111" s="13" customFormat="1">
      <c r="A111" s="13"/>
      <c r="B111" s="232"/>
      <c r="C111" s="233"/>
      <c r="D111" s="228" t="s">
        <v>161</v>
      </c>
      <c r="E111" s="234" t="s">
        <v>19</v>
      </c>
      <c r="F111" s="235" t="s">
        <v>162</v>
      </c>
      <c r="G111" s="233"/>
      <c r="H111" s="234" t="s">
        <v>19</v>
      </c>
      <c r="I111" s="236"/>
      <c r="J111" s="233"/>
      <c r="K111" s="233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161</v>
      </c>
      <c r="AU111" s="241" t="s">
        <v>82</v>
      </c>
      <c r="AV111" s="13" t="s">
        <v>80</v>
      </c>
      <c r="AW111" s="13" t="s">
        <v>32</v>
      </c>
      <c r="AX111" s="13" t="s">
        <v>72</v>
      </c>
      <c r="AY111" s="241" t="s">
        <v>118</v>
      </c>
    </row>
    <row r="112" s="14" customFormat="1">
      <c r="A112" s="14"/>
      <c r="B112" s="242"/>
      <c r="C112" s="243"/>
      <c r="D112" s="228" t="s">
        <v>161</v>
      </c>
      <c r="E112" s="244" t="s">
        <v>19</v>
      </c>
      <c r="F112" s="245" t="s">
        <v>163</v>
      </c>
      <c r="G112" s="243"/>
      <c r="H112" s="246">
        <v>19.087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161</v>
      </c>
      <c r="AU112" s="252" t="s">
        <v>82</v>
      </c>
      <c r="AV112" s="14" t="s">
        <v>82</v>
      </c>
      <c r="AW112" s="14" t="s">
        <v>32</v>
      </c>
      <c r="AX112" s="14" t="s">
        <v>72</v>
      </c>
      <c r="AY112" s="252" t="s">
        <v>118</v>
      </c>
    </row>
    <row r="113" s="13" customFormat="1">
      <c r="A113" s="13"/>
      <c r="B113" s="232"/>
      <c r="C113" s="233"/>
      <c r="D113" s="228" t="s">
        <v>161</v>
      </c>
      <c r="E113" s="234" t="s">
        <v>19</v>
      </c>
      <c r="F113" s="235" t="s">
        <v>164</v>
      </c>
      <c r="G113" s="233"/>
      <c r="H113" s="234" t="s">
        <v>19</v>
      </c>
      <c r="I113" s="236"/>
      <c r="J113" s="233"/>
      <c r="K113" s="233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161</v>
      </c>
      <c r="AU113" s="241" t="s">
        <v>82</v>
      </c>
      <c r="AV113" s="13" t="s">
        <v>80</v>
      </c>
      <c r="AW113" s="13" t="s">
        <v>32</v>
      </c>
      <c r="AX113" s="13" t="s">
        <v>72</v>
      </c>
      <c r="AY113" s="241" t="s">
        <v>118</v>
      </c>
    </row>
    <row r="114" s="14" customFormat="1">
      <c r="A114" s="14"/>
      <c r="B114" s="242"/>
      <c r="C114" s="243"/>
      <c r="D114" s="228" t="s">
        <v>161</v>
      </c>
      <c r="E114" s="244" t="s">
        <v>19</v>
      </c>
      <c r="F114" s="245" t="s">
        <v>165</v>
      </c>
      <c r="G114" s="243"/>
      <c r="H114" s="246">
        <v>6.4199999999999999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161</v>
      </c>
      <c r="AU114" s="252" t="s">
        <v>82</v>
      </c>
      <c r="AV114" s="14" t="s">
        <v>82</v>
      </c>
      <c r="AW114" s="14" t="s">
        <v>32</v>
      </c>
      <c r="AX114" s="14" t="s">
        <v>72</v>
      </c>
      <c r="AY114" s="252" t="s">
        <v>118</v>
      </c>
    </row>
    <row r="115" s="15" customFormat="1">
      <c r="A115" s="15"/>
      <c r="B115" s="253"/>
      <c r="C115" s="254"/>
      <c r="D115" s="228" t="s">
        <v>161</v>
      </c>
      <c r="E115" s="255" t="s">
        <v>19</v>
      </c>
      <c r="F115" s="256" t="s">
        <v>166</v>
      </c>
      <c r="G115" s="254"/>
      <c r="H115" s="257">
        <v>25.506999999999998</v>
      </c>
      <c r="I115" s="258"/>
      <c r="J115" s="254"/>
      <c r="K115" s="254"/>
      <c r="L115" s="259"/>
      <c r="M115" s="260"/>
      <c r="N115" s="261"/>
      <c r="O115" s="261"/>
      <c r="P115" s="261"/>
      <c r="Q115" s="261"/>
      <c r="R115" s="261"/>
      <c r="S115" s="261"/>
      <c r="T115" s="262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3" t="s">
        <v>161</v>
      </c>
      <c r="AU115" s="263" t="s">
        <v>82</v>
      </c>
      <c r="AV115" s="15" t="s">
        <v>125</v>
      </c>
      <c r="AW115" s="15" t="s">
        <v>32</v>
      </c>
      <c r="AX115" s="15" t="s">
        <v>80</v>
      </c>
      <c r="AY115" s="263" t="s">
        <v>118</v>
      </c>
    </row>
    <row r="116" s="2" customFormat="1" ht="33" customHeight="1">
      <c r="A116" s="39"/>
      <c r="B116" s="40"/>
      <c r="C116" s="215" t="s">
        <v>167</v>
      </c>
      <c r="D116" s="215" t="s">
        <v>120</v>
      </c>
      <c r="E116" s="216" t="s">
        <v>168</v>
      </c>
      <c r="F116" s="217" t="s">
        <v>169</v>
      </c>
      <c r="G116" s="218" t="s">
        <v>153</v>
      </c>
      <c r="H116" s="219">
        <v>0.495</v>
      </c>
      <c r="I116" s="220"/>
      <c r="J116" s="221">
        <f>ROUND(I116*H116,2)</f>
        <v>0</v>
      </c>
      <c r="K116" s="217" t="s">
        <v>124</v>
      </c>
      <c r="L116" s="45"/>
      <c r="M116" s="222" t="s">
        <v>19</v>
      </c>
      <c r="N116" s="223" t="s">
        <v>43</v>
      </c>
      <c r="O116" s="85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6" t="s">
        <v>125</v>
      </c>
      <c r="AT116" s="226" t="s">
        <v>120</v>
      </c>
      <c r="AU116" s="226" t="s">
        <v>82</v>
      </c>
      <c r="AY116" s="18" t="s">
        <v>118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8" t="s">
        <v>80</v>
      </c>
      <c r="BK116" s="227">
        <f>ROUND(I116*H116,2)</f>
        <v>0</v>
      </c>
      <c r="BL116" s="18" t="s">
        <v>125</v>
      </c>
      <c r="BM116" s="226" t="s">
        <v>170</v>
      </c>
    </row>
    <row r="117" s="2" customFormat="1">
      <c r="A117" s="39"/>
      <c r="B117" s="40"/>
      <c r="C117" s="41"/>
      <c r="D117" s="228" t="s">
        <v>127</v>
      </c>
      <c r="E117" s="41"/>
      <c r="F117" s="229" t="s">
        <v>171</v>
      </c>
      <c r="G117" s="41"/>
      <c r="H117" s="41"/>
      <c r="I117" s="133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127</v>
      </c>
      <c r="AU117" s="18" t="s">
        <v>82</v>
      </c>
    </row>
    <row r="118" s="2" customFormat="1" ht="33" customHeight="1">
      <c r="A118" s="39"/>
      <c r="B118" s="40"/>
      <c r="C118" s="215" t="s">
        <v>172</v>
      </c>
      <c r="D118" s="215" t="s">
        <v>120</v>
      </c>
      <c r="E118" s="216" t="s">
        <v>173</v>
      </c>
      <c r="F118" s="217" t="s">
        <v>174</v>
      </c>
      <c r="G118" s="218" t="s">
        <v>153</v>
      </c>
      <c r="H118" s="219">
        <v>20.771000000000001</v>
      </c>
      <c r="I118" s="220"/>
      <c r="J118" s="221">
        <f>ROUND(I118*H118,2)</f>
        <v>0</v>
      </c>
      <c r="K118" s="217" t="s">
        <v>124</v>
      </c>
      <c r="L118" s="45"/>
      <c r="M118" s="222" t="s">
        <v>19</v>
      </c>
      <c r="N118" s="223" t="s">
        <v>43</v>
      </c>
      <c r="O118" s="85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6" t="s">
        <v>125</v>
      </c>
      <c r="AT118" s="226" t="s">
        <v>120</v>
      </c>
      <c r="AU118" s="226" t="s">
        <v>82</v>
      </c>
      <c r="AY118" s="18" t="s">
        <v>118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8" t="s">
        <v>80</v>
      </c>
      <c r="BK118" s="227">
        <f>ROUND(I118*H118,2)</f>
        <v>0</v>
      </c>
      <c r="BL118" s="18" t="s">
        <v>125</v>
      </c>
      <c r="BM118" s="226" t="s">
        <v>175</v>
      </c>
    </row>
    <row r="119" s="2" customFormat="1">
      <c r="A119" s="39"/>
      <c r="B119" s="40"/>
      <c r="C119" s="41"/>
      <c r="D119" s="228" t="s">
        <v>127</v>
      </c>
      <c r="E119" s="41"/>
      <c r="F119" s="229" t="s">
        <v>171</v>
      </c>
      <c r="G119" s="41"/>
      <c r="H119" s="41"/>
      <c r="I119" s="133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127</v>
      </c>
      <c r="AU119" s="18" t="s">
        <v>82</v>
      </c>
    </row>
    <row r="120" s="13" customFormat="1">
      <c r="A120" s="13"/>
      <c r="B120" s="232"/>
      <c r="C120" s="233"/>
      <c r="D120" s="228" t="s">
        <v>161</v>
      </c>
      <c r="E120" s="234" t="s">
        <v>19</v>
      </c>
      <c r="F120" s="235" t="s">
        <v>176</v>
      </c>
      <c r="G120" s="233"/>
      <c r="H120" s="234" t="s">
        <v>19</v>
      </c>
      <c r="I120" s="236"/>
      <c r="J120" s="233"/>
      <c r="K120" s="233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161</v>
      </c>
      <c r="AU120" s="241" t="s">
        <v>82</v>
      </c>
      <c r="AV120" s="13" t="s">
        <v>80</v>
      </c>
      <c r="AW120" s="13" t="s">
        <v>32</v>
      </c>
      <c r="AX120" s="13" t="s">
        <v>72</v>
      </c>
      <c r="AY120" s="241" t="s">
        <v>118</v>
      </c>
    </row>
    <row r="121" s="14" customFormat="1">
      <c r="A121" s="14"/>
      <c r="B121" s="242"/>
      <c r="C121" s="243"/>
      <c r="D121" s="228" t="s">
        <v>161</v>
      </c>
      <c r="E121" s="244" t="s">
        <v>19</v>
      </c>
      <c r="F121" s="245" t="s">
        <v>177</v>
      </c>
      <c r="G121" s="243"/>
      <c r="H121" s="246">
        <v>20.771000000000001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161</v>
      </c>
      <c r="AU121" s="252" t="s">
        <v>82</v>
      </c>
      <c r="AV121" s="14" t="s">
        <v>82</v>
      </c>
      <c r="AW121" s="14" t="s">
        <v>32</v>
      </c>
      <c r="AX121" s="14" t="s">
        <v>80</v>
      </c>
      <c r="AY121" s="252" t="s">
        <v>118</v>
      </c>
    </row>
    <row r="122" s="2" customFormat="1" ht="33" customHeight="1">
      <c r="A122" s="39"/>
      <c r="B122" s="40"/>
      <c r="C122" s="215" t="s">
        <v>178</v>
      </c>
      <c r="D122" s="215" t="s">
        <v>120</v>
      </c>
      <c r="E122" s="216" t="s">
        <v>179</v>
      </c>
      <c r="F122" s="217" t="s">
        <v>180</v>
      </c>
      <c r="G122" s="218" t="s">
        <v>153</v>
      </c>
      <c r="H122" s="219">
        <v>20.25</v>
      </c>
      <c r="I122" s="220"/>
      <c r="J122" s="221">
        <f>ROUND(I122*H122,2)</f>
        <v>0</v>
      </c>
      <c r="K122" s="217" t="s">
        <v>124</v>
      </c>
      <c r="L122" s="45"/>
      <c r="M122" s="222" t="s">
        <v>19</v>
      </c>
      <c r="N122" s="223" t="s">
        <v>43</v>
      </c>
      <c r="O122" s="85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6" t="s">
        <v>125</v>
      </c>
      <c r="AT122" s="226" t="s">
        <v>120</v>
      </c>
      <c r="AU122" s="226" t="s">
        <v>82</v>
      </c>
      <c r="AY122" s="18" t="s">
        <v>118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8" t="s">
        <v>80</v>
      </c>
      <c r="BK122" s="227">
        <f>ROUND(I122*H122,2)</f>
        <v>0</v>
      </c>
      <c r="BL122" s="18" t="s">
        <v>125</v>
      </c>
      <c r="BM122" s="226" t="s">
        <v>181</v>
      </c>
    </row>
    <row r="123" s="2" customFormat="1">
      <c r="A123" s="39"/>
      <c r="B123" s="40"/>
      <c r="C123" s="41"/>
      <c r="D123" s="228" t="s">
        <v>127</v>
      </c>
      <c r="E123" s="41"/>
      <c r="F123" s="229" t="s">
        <v>171</v>
      </c>
      <c r="G123" s="41"/>
      <c r="H123" s="41"/>
      <c r="I123" s="133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127</v>
      </c>
      <c r="AU123" s="18" t="s">
        <v>82</v>
      </c>
    </row>
    <row r="124" s="13" customFormat="1">
      <c r="A124" s="13"/>
      <c r="B124" s="232"/>
      <c r="C124" s="233"/>
      <c r="D124" s="228" t="s">
        <v>161</v>
      </c>
      <c r="E124" s="234" t="s">
        <v>19</v>
      </c>
      <c r="F124" s="235" t="s">
        <v>182</v>
      </c>
      <c r="G124" s="233"/>
      <c r="H124" s="234" t="s">
        <v>19</v>
      </c>
      <c r="I124" s="236"/>
      <c r="J124" s="233"/>
      <c r="K124" s="233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161</v>
      </c>
      <c r="AU124" s="241" t="s">
        <v>82</v>
      </c>
      <c r="AV124" s="13" t="s">
        <v>80</v>
      </c>
      <c r="AW124" s="13" t="s">
        <v>32</v>
      </c>
      <c r="AX124" s="13" t="s">
        <v>72</v>
      </c>
      <c r="AY124" s="241" t="s">
        <v>118</v>
      </c>
    </row>
    <row r="125" s="14" customFormat="1">
      <c r="A125" s="14"/>
      <c r="B125" s="242"/>
      <c r="C125" s="243"/>
      <c r="D125" s="228" t="s">
        <v>161</v>
      </c>
      <c r="E125" s="244" t="s">
        <v>19</v>
      </c>
      <c r="F125" s="245" t="s">
        <v>183</v>
      </c>
      <c r="G125" s="243"/>
      <c r="H125" s="246">
        <v>20.25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161</v>
      </c>
      <c r="AU125" s="252" t="s">
        <v>82</v>
      </c>
      <c r="AV125" s="14" t="s">
        <v>82</v>
      </c>
      <c r="AW125" s="14" t="s">
        <v>32</v>
      </c>
      <c r="AX125" s="14" t="s">
        <v>72</v>
      </c>
      <c r="AY125" s="252" t="s">
        <v>118</v>
      </c>
    </row>
    <row r="126" s="15" customFormat="1">
      <c r="A126" s="15"/>
      <c r="B126" s="253"/>
      <c r="C126" s="254"/>
      <c r="D126" s="228" t="s">
        <v>161</v>
      </c>
      <c r="E126" s="255" t="s">
        <v>19</v>
      </c>
      <c r="F126" s="256" t="s">
        <v>166</v>
      </c>
      <c r="G126" s="254"/>
      <c r="H126" s="257">
        <v>20.25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3" t="s">
        <v>161</v>
      </c>
      <c r="AU126" s="263" t="s">
        <v>82</v>
      </c>
      <c r="AV126" s="15" t="s">
        <v>125</v>
      </c>
      <c r="AW126" s="15" t="s">
        <v>32</v>
      </c>
      <c r="AX126" s="15" t="s">
        <v>80</v>
      </c>
      <c r="AY126" s="263" t="s">
        <v>118</v>
      </c>
    </row>
    <row r="127" s="2" customFormat="1" ht="33" customHeight="1">
      <c r="A127" s="39"/>
      <c r="B127" s="40"/>
      <c r="C127" s="215" t="s">
        <v>184</v>
      </c>
      <c r="D127" s="215" t="s">
        <v>120</v>
      </c>
      <c r="E127" s="216" t="s">
        <v>185</v>
      </c>
      <c r="F127" s="217" t="s">
        <v>186</v>
      </c>
      <c r="G127" s="218" t="s">
        <v>153</v>
      </c>
      <c r="H127" s="219">
        <v>101.25</v>
      </c>
      <c r="I127" s="220"/>
      <c r="J127" s="221">
        <f>ROUND(I127*H127,2)</f>
        <v>0</v>
      </c>
      <c r="K127" s="217" t="s">
        <v>124</v>
      </c>
      <c r="L127" s="45"/>
      <c r="M127" s="222" t="s">
        <v>19</v>
      </c>
      <c r="N127" s="223" t="s">
        <v>43</v>
      </c>
      <c r="O127" s="85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6" t="s">
        <v>125</v>
      </c>
      <c r="AT127" s="226" t="s">
        <v>120</v>
      </c>
      <c r="AU127" s="226" t="s">
        <v>82</v>
      </c>
      <c r="AY127" s="18" t="s">
        <v>118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8" t="s">
        <v>80</v>
      </c>
      <c r="BK127" s="227">
        <f>ROUND(I127*H127,2)</f>
        <v>0</v>
      </c>
      <c r="BL127" s="18" t="s">
        <v>125</v>
      </c>
      <c r="BM127" s="226" t="s">
        <v>187</v>
      </c>
    </row>
    <row r="128" s="2" customFormat="1">
      <c r="A128" s="39"/>
      <c r="B128" s="40"/>
      <c r="C128" s="41"/>
      <c r="D128" s="228" t="s">
        <v>127</v>
      </c>
      <c r="E128" s="41"/>
      <c r="F128" s="229" t="s">
        <v>171</v>
      </c>
      <c r="G128" s="41"/>
      <c r="H128" s="41"/>
      <c r="I128" s="133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127</v>
      </c>
      <c r="AU128" s="18" t="s">
        <v>82</v>
      </c>
    </row>
    <row r="129" s="14" customFormat="1">
      <c r="A129" s="14"/>
      <c r="B129" s="242"/>
      <c r="C129" s="243"/>
      <c r="D129" s="228" t="s">
        <v>161</v>
      </c>
      <c r="E129" s="243"/>
      <c r="F129" s="245" t="s">
        <v>188</v>
      </c>
      <c r="G129" s="243"/>
      <c r="H129" s="246">
        <v>101.25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161</v>
      </c>
      <c r="AU129" s="252" t="s">
        <v>82</v>
      </c>
      <c r="AV129" s="14" t="s">
        <v>82</v>
      </c>
      <c r="AW129" s="14" t="s">
        <v>4</v>
      </c>
      <c r="AX129" s="14" t="s">
        <v>80</v>
      </c>
      <c r="AY129" s="252" t="s">
        <v>118</v>
      </c>
    </row>
    <row r="130" s="2" customFormat="1" ht="21.75" customHeight="1">
      <c r="A130" s="39"/>
      <c r="B130" s="40"/>
      <c r="C130" s="215" t="s">
        <v>189</v>
      </c>
      <c r="D130" s="215" t="s">
        <v>120</v>
      </c>
      <c r="E130" s="216" t="s">
        <v>190</v>
      </c>
      <c r="F130" s="217" t="s">
        <v>191</v>
      </c>
      <c r="G130" s="218" t="s">
        <v>153</v>
      </c>
      <c r="H130" s="219">
        <v>20.25</v>
      </c>
      <c r="I130" s="220"/>
      <c r="J130" s="221">
        <f>ROUND(I130*H130,2)</f>
        <v>0</v>
      </c>
      <c r="K130" s="217" t="s">
        <v>124</v>
      </c>
      <c r="L130" s="45"/>
      <c r="M130" s="222" t="s">
        <v>19</v>
      </c>
      <c r="N130" s="223" t="s">
        <v>43</v>
      </c>
      <c r="O130" s="85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6" t="s">
        <v>125</v>
      </c>
      <c r="AT130" s="226" t="s">
        <v>120</v>
      </c>
      <c r="AU130" s="226" t="s">
        <v>82</v>
      </c>
      <c r="AY130" s="18" t="s">
        <v>118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8" t="s">
        <v>80</v>
      </c>
      <c r="BK130" s="227">
        <f>ROUND(I130*H130,2)</f>
        <v>0</v>
      </c>
      <c r="BL130" s="18" t="s">
        <v>125</v>
      </c>
      <c r="BM130" s="226" t="s">
        <v>192</v>
      </c>
    </row>
    <row r="131" s="2" customFormat="1">
      <c r="A131" s="39"/>
      <c r="B131" s="40"/>
      <c r="C131" s="41"/>
      <c r="D131" s="228" t="s">
        <v>127</v>
      </c>
      <c r="E131" s="41"/>
      <c r="F131" s="229" t="s">
        <v>193</v>
      </c>
      <c r="G131" s="41"/>
      <c r="H131" s="41"/>
      <c r="I131" s="133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127</v>
      </c>
      <c r="AU131" s="18" t="s">
        <v>82</v>
      </c>
    </row>
    <row r="132" s="14" customFormat="1">
      <c r="A132" s="14"/>
      <c r="B132" s="242"/>
      <c r="C132" s="243"/>
      <c r="D132" s="228" t="s">
        <v>161</v>
      </c>
      <c r="E132" s="244" t="s">
        <v>19</v>
      </c>
      <c r="F132" s="245" t="s">
        <v>194</v>
      </c>
      <c r="G132" s="243"/>
      <c r="H132" s="246">
        <v>20.25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161</v>
      </c>
      <c r="AU132" s="252" t="s">
        <v>82</v>
      </c>
      <c r="AV132" s="14" t="s">
        <v>82</v>
      </c>
      <c r="AW132" s="14" t="s">
        <v>32</v>
      </c>
      <c r="AX132" s="14" t="s">
        <v>80</v>
      </c>
      <c r="AY132" s="252" t="s">
        <v>118</v>
      </c>
    </row>
    <row r="133" s="2" customFormat="1" ht="16.5" customHeight="1">
      <c r="A133" s="39"/>
      <c r="B133" s="40"/>
      <c r="C133" s="264" t="s">
        <v>195</v>
      </c>
      <c r="D133" s="264" t="s">
        <v>196</v>
      </c>
      <c r="E133" s="265" t="s">
        <v>197</v>
      </c>
      <c r="F133" s="266" t="s">
        <v>198</v>
      </c>
      <c r="G133" s="267" t="s">
        <v>199</v>
      </c>
      <c r="H133" s="268">
        <v>36.450000000000003</v>
      </c>
      <c r="I133" s="269"/>
      <c r="J133" s="270">
        <f>ROUND(I133*H133,2)</f>
        <v>0</v>
      </c>
      <c r="K133" s="266" t="s">
        <v>124</v>
      </c>
      <c r="L133" s="271"/>
      <c r="M133" s="272" t="s">
        <v>19</v>
      </c>
      <c r="N133" s="273" t="s">
        <v>43</v>
      </c>
      <c r="O133" s="85"/>
      <c r="P133" s="224">
        <f>O133*H133</f>
        <v>0</v>
      </c>
      <c r="Q133" s="224">
        <v>1</v>
      </c>
      <c r="R133" s="224">
        <f>Q133*H133</f>
        <v>36.450000000000003</v>
      </c>
      <c r="S133" s="224">
        <v>0</v>
      </c>
      <c r="T133" s="22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6" t="s">
        <v>156</v>
      </c>
      <c r="AT133" s="226" t="s">
        <v>196</v>
      </c>
      <c r="AU133" s="226" t="s">
        <v>82</v>
      </c>
      <c r="AY133" s="18" t="s">
        <v>118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8" t="s">
        <v>80</v>
      </c>
      <c r="BK133" s="227">
        <f>ROUND(I133*H133,2)</f>
        <v>0</v>
      </c>
      <c r="BL133" s="18" t="s">
        <v>125</v>
      </c>
      <c r="BM133" s="226" t="s">
        <v>200</v>
      </c>
    </row>
    <row r="134" s="14" customFormat="1">
      <c r="A134" s="14"/>
      <c r="B134" s="242"/>
      <c r="C134" s="243"/>
      <c r="D134" s="228" t="s">
        <v>161</v>
      </c>
      <c r="E134" s="243"/>
      <c r="F134" s="245" t="s">
        <v>201</v>
      </c>
      <c r="G134" s="243"/>
      <c r="H134" s="246">
        <v>36.450000000000003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161</v>
      </c>
      <c r="AU134" s="252" t="s">
        <v>82</v>
      </c>
      <c r="AV134" s="14" t="s">
        <v>82</v>
      </c>
      <c r="AW134" s="14" t="s">
        <v>4</v>
      </c>
      <c r="AX134" s="14" t="s">
        <v>80</v>
      </c>
      <c r="AY134" s="252" t="s">
        <v>118</v>
      </c>
    </row>
    <row r="135" s="2" customFormat="1" ht="21.75" customHeight="1">
      <c r="A135" s="39"/>
      <c r="B135" s="40"/>
      <c r="C135" s="215" t="s">
        <v>8</v>
      </c>
      <c r="D135" s="215" t="s">
        <v>120</v>
      </c>
      <c r="E135" s="216" t="s">
        <v>202</v>
      </c>
      <c r="F135" s="217" t="s">
        <v>203</v>
      </c>
      <c r="G135" s="218" t="s">
        <v>123</v>
      </c>
      <c r="H135" s="219">
        <v>354.97000000000003</v>
      </c>
      <c r="I135" s="220"/>
      <c r="J135" s="221">
        <f>ROUND(I135*H135,2)</f>
        <v>0</v>
      </c>
      <c r="K135" s="217" t="s">
        <v>124</v>
      </c>
      <c r="L135" s="45"/>
      <c r="M135" s="222" t="s">
        <v>19</v>
      </c>
      <c r="N135" s="223" t="s">
        <v>43</v>
      </c>
      <c r="O135" s="85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6" t="s">
        <v>125</v>
      </c>
      <c r="AT135" s="226" t="s">
        <v>120</v>
      </c>
      <c r="AU135" s="226" t="s">
        <v>82</v>
      </c>
      <c r="AY135" s="18" t="s">
        <v>118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8" t="s">
        <v>80</v>
      </c>
      <c r="BK135" s="227">
        <f>ROUND(I135*H135,2)</f>
        <v>0</v>
      </c>
      <c r="BL135" s="18" t="s">
        <v>125</v>
      </c>
      <c r="BM135" s="226" t="s">
        <v>204</v>
      </c>
    </row>
    <row r="136" s="2" customFormat="1">
      <c r="A136" s="39"/>
      <c r="B136" s="40"/>
      <c r="C136" s="41"/>
      <c r="D136" s="228" t="s">
        <v>127</v>
      </c>
      <c r="E136" s="41"/>
      <c r="F136" s="229" t="s">
        <v>205</v>
      </c>
      <c r="G136" s="41"/>
      <c r="H136" s="41"/>
      <c r="I136" s="133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127</v>
      </c>
      <c r="AU136" s="18" t="s">
        <v>82</v>
      </c>
    </row>
    <row r="137" s="13" customFormat="1">
      <c r="A137" s="13"/>
      <c r="B137" s="232"/>
      <c r="C137" s="233"/>
      <c r="D137" s="228" t="s">
        <v>161</v>
      </c>
      <c r="E137" s="234" t="s">
        <v>19</v>
      </c>
      <c r="F137" s="235" t="s">
        <v>206</v>
      </c>
      <c r="G137" s="233"/>
      <c r="H137" s="234" t="s">
        <v>19</v>
      </c>
      <c r="I137" s="236"/>
      <c r="J137" s="233"/>
      <c r="K137" s="233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161</v>
      </c>
      <c r="AU137" s="241" t="s">
        <v>82</v>
      </c>
      <c r="AV137" s="13" t="s">
        <v>80</v>
      </c>
      <c r="AW137" s="13" t="s">
        <v>32</v>
      </c>
      <c r="AX137" s="13" t="s">
        <v>72</v>
      </c>
      <c r="AY137" s="241" t="s">
        <v>118</v>
      </c>
    </row>
    <row r="138" s="14" customFormat="1">
      <c r="A138" s="14"/>
      <c r="B138" s="242"/>
      <c r="C138" s="243"/>
      <c r="D138" s="228" t="s">
        <v>161</v>
      </c>
      <c r="E138" s="244" t="s">
        <v>19</v>
      </c>
      <c r="F138" s="245" t="s">
        <v>207</v>
      </c>
      <c r="G138" s="243"/>
      <c r="H138" s="246">
        <v>271.13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161</v>
      </c>
      <c r="AU138" s="252" t="s">
        <v>82</v>
      </c>
      <c r="AV138" s="14" t="s">
        <v>82</v>
      </c>
      <c r="AW138" s="14" t="s">
        <v>32</v>
      </c>
      <c r="AX138" s="14" t="s">
        <v>72</v>
      </c>
      <c r="AY138" s="252" t="s">
        <v>118</v>
      </c>
    </row>
    <row r="139" s="13" customFormat="1">
      <c r="A139" s="13"/>
      <c r="B139" s="232"/>
      <c r="C139" s="233"/>
      <c r="D139" s="228" t="s">
        <v>161</v>
      </c>
      <c r="E139" s="234" t="s">
        <v>19</v>
      </c>
      <c r="F139" s="235" t="s">
        <v>208</v>
      </c>
      <c r="G139" s="233"/>
      <c r="H139" s="234" t="s">
        <v>19</v>
      </c>
      <c r="I139" s="236"/>
      <c r="J139" s="233"/>
      <c r="K139" s="233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161</v>
      </c>
      <c r="AU139" s="241" t="s">
        <v>82</v>
      </c>
      <c r="AV139" s="13" t="s">
        <v>80</v>
      </c>
      <c r="AW139" s="13" t="s">
        <v>32</v>
      </c>
      <c r="AX139" s="13" t="s">
        <v>72</v>
      </c>
      <c r="AY139" s="241" t="s">
        <v>118</v>
      </c>
    </row>
    <row r="140" s="14" customFormat="1">
      <c r="A140" s="14"/>
      <c r="B140" s="242"/>
      <c r="C140" s="243"/>
      <c r="D140" s="228" t="s">
        <v>161</v>
      </c>
      <c r="E140" s="244" t="s">
        <v>19</v>
      </c>
      <c r="F140" s="245" t="s">
        <v>209</v>
      </c>
      <c r="G140" s="243"/>
      <c r="H140" s="246">
        <v>43.07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161</v>
      </c>
      <c r="AU140" s="252" t="s">
        <v>82</v>
      </c>
      <c r="AV140" s="14" t="s">
        <v>82</v>
      </c>
      <c r="AW140" s="14" t="s">
        <v>32</v>
      </c>
      <c r="AX140" s="14" t="s">
        <v>72</v>
      </c>
      <c r="AY140" s="252" t="s">
        <v>118</v>
      </c>
    </row>
    <row r="141" s="13" customFormat="1">
      <c r="A141" s="13"/>
      <c r="B141" s="232"/>
      <c r="C141" s="233"/>
      <c r="D141" s="228" t="s">
        <v>161</v>
      </c>
      <c r="E141" s="234" t="s">
        <v>19</v>
      </c>
      <c r="F141" s="235" t="s">
        <v>210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161</v>
      </c>
      <c r="AU141" s="241" t="s">
        <v>82</v>
      </c>
      <c r="AV141" s="13" t="s">
        <v>80</v>
      </c>
      <c r="AW141" s="13" t="s">
        <v>32</v>
      </c>
      <c r="AX141" s="13" t="s">
        <v>72</v>
      </c>
      <c r="AY141" s="241" t="s">
        <v>118</v>
      </c>
    </row>
    <row r="142" s="14" customFormat="1">
      <c r="A142" s="14"/>
      <c r="B142" s="242"/>
      <c r="C142" s="243"/>
      <c r="D142" s="228" t="s">
        <v>161</v>
      </c>
      <c r="E142" s="244" t="s">
        <v>19</v>
      </c>
      <c r="F142" s="245" t="s">
        <v>211</v>
      </c>
      <c r="G142" s="243"/>
      <c r="H142" s="246">
        <v>40.770000000000003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161</v>
      </c>
      <c r="AU142" s="252" t="s">
        <v>82</v>
      </c>
      <c r="AV142" s="14" t="s">
        <v>82</v>
      </c>
      <c r="AW142" s="14" t="s">
        <v>32</v>
      </c>
      <c r="AX142" s="14" t="s">
        <v>72</v>
      </c>
      <c r="AY142" s="252" t="s">
        <v>118</v>
      </c>
    </row>
    <row r="143" s="15" customFormat="1">
      <c r="A143" s="15"/>
      <c r="B143" s="253"/>
      <c r="C143" s="254"/>
      <c r="D143" s="228" t="s">
        <v>161</v>
      </c>
      <c r="E143" s="255" t="s">
        <v>19</v>
      </c>
      <c r="F143" s="256" t="s">
        <v>166</v>
      </c>
      <c r="G143" s="254"/>
      <c r="H143" s="257">
        <v>354.96999999999997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3" t="s">
        <v>161</v>
      </c>
      <c r="AU143" s="263" t="s">
        <v>82</v>
      </c>
      <c r="AV143" s="15" t="s">
        <v>125</v>
      </c>
      <c r="AW143" s="15" t="s">
        <v>32</v>
      </c>
      <c r="AX143" s="15" t="s">
        <v>80</v>
      </c>
      <c r="AY143" s="263" t="s">
        <v>118</v>
      </c>
    </row>
    <row r="144" s="2" customFormat="1" ht="21.75" customHeight="1">
      <c r="A144" s="39"/>
      <c r="B144" s="40"/>
      <c r="C144" s="215" t="s">
        <v>212</v>
      </c>
      <c r="D144" s="215" t="s">
        <v>120</v>
      </c>
      <c r="E144" s="216" t="s">
        <v>213</v>
      </c>
      <c r="F144" s="217" t="s">
        <v>214</v>
      </c>
      <c r="G144" s="218" t="s">
        <v>153</v>
      </c>
      <c r="H144" s="219">
        <v>20.771000000000001</v>
      </c>
      <c r="I144" s="220"/>
      <c r="J144" s="221">
        <f>ROUND(I144*H144,2)</f>
        <v>0</v>
      </c>
      <c r="K144" s="217" t="s">
        <v>124</v>
      </c>
      <c r="L144" s="45"/>
      <c r="M144" s="222" t="s">
        <v>19</v>
      </c>
      <c r="N144" s="223" t="s">
        <v>43</v>
      </c>
      <c r="O144" s="85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6" t="s">
        <v>125</v>
      </c>
      <c r="AT144" s="226" t="s">
        <v>120</v>
      </c>
      <c r="AU144" s="226" t="s">
        <v>82</v>
      </c>
      <c r="AY144" s="18" t="s">
        <v>118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8" t="s">
        <v>80</v>
      </c>
      <c r="BK144" s="227">
        <f>ROUND(I144*H144,2)</f>
        <v>0</v>
      </c>
      <c r="BL144" s="18" t="s">
        <v>125</v>
      </c>
      <c r="BM144" s="226" t="s">
        <v>215</v>
      </c>
    </row>
    <row r="145" s="2" customFormat="1">
      <c r="A145" s="39"/>
      <c r="B145" s="40"/>
      <c r="C145" s="41"/>
      <c r="D145" s="228" t="s">
        <v>127</v>
      </c>
      <c r="E145" s="41"/>
      <c r="F145" s="229" t="s">
        <v>216</v>
      </c>
      <c r="G145" s="41"/>
      <c r="H145" s="41"/>
      <c r="I145" s="133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127</v>
      </c>
      <c r="AU145" s="18" t="s">
        <v>82</v>
      </c>
    </row>
    <row r="146" s="13" customFormat="1">
      <c r="A146" s="13"/>
      <c r="B146" s="232"/>
      <c r="C146" s="233"/>
      <c r="D146" s="228" t="s">
        <v>161</v>
      </c>
      <c r="E146" s="234" t="s">
        <v>19</v>
      </c>
      <c r="F146" s="235" t="s">
        <v>217</v>
      </c>
      <c r="G146" s="233"/>
      <c r="H146" s="234" t="s">
        <v>19</v>
      </c>
      <c r="I146" s="236"/>
      <c r="J146" s="233"/>
      <c r="K146" s="233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161</v>
      </c>
      <c r="AU146" s="241" t="s">
        <v>82</v>
      </c>
      <c r="AV146" s="13" t="s">
        <v>80</v>
      </c>
      <c r="AW146" s="13" t="s">
        <v>32</v>
      </c>
      <c r="AX146" s="13" t="s">
        <v>72</v>
      </c>
      <c r="AY146" s="241" t="s">
        <v>118</v>
      </c>
    </row>
    <row r="147" s="14" customFormat="1">
      <c r="A147" s="14"/>
      <c r="B147" s="242"/>
      <c r="C147" s="243"/>
      <c r="D147" s="228" t="s">
        <v>161</v>
      </c>
      <c r="E147" s="244" t="s">
        <v>19</v>
      </c>
      <c r="F147" s="245" t="s">
        <v>218</v>
      </c>
      <c r="G147" s="243"/>
      <c r="H147" s="246">
        <v>14.351000000000001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161</v>
      </c>
      <c r="AU147" s="252" t="s">
        <v>82</v>
      </c>
      <c r="AV147" s="14" t="s">
        <v>82</v>
      </c>
      <c r="AW147" s="14" t="s">
        <v>32</v>
      </c>
      <c r="AX147" s="14" t="s">
        <v>72</v>
      </c>
      <c r="AY147" s="252" t="s">
        <v>118</v>
      </c>
    </row>
    <row r="148" s="14" customFormat="1">
      <c r="A148" s="14"/>
      <c r="B148" s="242"/>
      <c r="C148" s="243"/>
      <c r="D148" s="228" t="s">
        <v>161</v>
      </c>
      <c r="E148" s="244" t="s">
        <v>19</v>
      </c>
      <c r="F148" s="245" t="s">
        <v>165</v>
      </c>
      <c r="G148" s="243"/>
      <c r="H148" s="246">
        <v>6.4199999999999999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161</v>
      </c>
      <c r="AU148" s="252" t="s">
        <v>82</v>
      </c>
      <c r="AV148" s="14" t="s">
        <v>82</v>
      </c>
      <c r="AW148" s="14" t="s">
        <v>32</v>
      </c>
      <c r="AX148" s="14" t="s">
        <v>72</v>
      </c>
      <c r="AY148" s="252" t="s">
        <v>118</v>
      </c>
    </row>
    <row r="149" s="15" customFormat="1">
      <c r="A149" s="15"/>
      <c r="B149" s="253"/>
      <c r="C149" s="254"/>
      <c r="D149" s="228" t="s">
        <v>161</v>
      </c>
      <c r="E149" s="255" t="s">
        <v>19</v>
      </c>
      <c r="F149" s="256" t="s">
        <v>166</v>
      </c>
      <c r="G149" s="254"/>
      <c r="H149" s="257">
        <v>20.771000000000001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3" t="s">
        <v>161</v>
      </c>
      <c r="AU149" s="263" t="s">
        <v>82</v>
      </c>
      <c r="AV149" s="15" t="s">
        <v>125</v>
      </c>
      <c r="AW149" s="15" t="s">
        <v>32</v>
      </c>
      <c r="AX149" s="15" t="s">
        <v>80</v>
      </c>
      <c r="AY149" s="263" t="s">
        <v>118</v>
      </c>
    </row>
    <row r="150" s="2" customFormat="1" ht="21.75" customHeight="1">
      <c r="A150" s="39"/>
      <c r="B150" s="40"/>
      <c r="C150" s="215" t="s">
        <v>219</v>
      </c>
      <c r="D150" s="215" t="s">
        <v>120</v>
      </c>
      <c r="E150" s="216" t="s">
        <v>220</v>
      </c>
      <c r="F150" s="217" t="s">
        <v>221</v>
      </c>
      <c r="G150" s="218" t="s">
        <v>153</v>
      </c>
      <c r="H150" s="219">
        <v>4.7359999999999998</v>
      </c>
      <c r="I150" s="220"/>
      <c r="J150" s="221">
        <f>ROUND(I150*H150,2)</f>
        <v>0</v>
      </c>
      <c r="K150" s="217" t="s">
        <v>124</v>
      </c>
      <c r="L150" s="45"/>
      <c r="M150" s="222" t="s">
        <v>19</v>
      </c>
      <c r="N150" s="223" t="s">
        <v>43</v>
      </c>
      <c r="O150" s="85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6" t="s">
        <v>125</v>
      </c>
      <c r="AT150" s="226" t="s">
        <v>120</v>
      </c>
      <c r="AU150" s="226" t="s">
        <v>82</v>
      </c>
      <c r="AY150" s="18" t="s">
        <v>118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8" t="s">
        <v>80</v>
      </c>
      <c r="BK150" s="227">
        <f>ROUND(I150*H150,2)</f>
        <v>0</v>
      </c>
      <c r="BL150" s="18" t="s">
        <v>125</v>
      </c>
      <c r="BM150" s="226" t="s">
        <v>222</v>
      </c>
    </row>
    <row r="151" s="2" customFormat="1">
      <c r="A151" s="39"/>
      <c r="B151" s="40"/>
      <c r="C151" s="41"/>
      <c r="D151" s="228" t="s">
        <v>127</v>
      </c>
      <c r="E151" s="41"/>
      <c r="F151" s="229" t="s">
        <v>223</v>
      </c>
      <c r="G151" s="41"/>
      <c r="H151" s="41"/>
      <c r="I151" s="133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127</v>
      </c>
      <c r="AU151" s="18" t="s">
        <v>82</v>
      </c>
    </row>
    <row r="152" s="13" customFormat="1">
      <c r="A152" s="13"/>
      <c r="B152" s="232"/>
      <c r="C152" s="233"/>
      <c r="D152" s="228" t="s">
        <v>161</v>
      </c>
      <c r="E152" s="234" t="s">
        <v>19</v>
      </c>
      <c r="F152" s="235" t="s">
        <v>224</v>
      </c>
      <c r="G152" s="233"/>
      <c r="H152" s="234" t="s">
        <v>19</v>
      </c>
      <c r="I152" s="236"/>
      <c r="J152" s="233"/>
      <c r="K152" s="233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161</v>
      </c>
      <c r="AU152" s="241" t="s">
        <v>82</v>
      </c>
      <c r="AV152" s="13" t="s">
        <v>80</v>
      </c>
      <c r="AW152" s="13" t="s">
        <v>32</v>
      </c>
      <c r="AX152" s="13" t="s">
        <v>72</v>
      </c>
      <c r="AY152" s="241" t="s">
        <v>118</v>
      </c>
    </row>
    <row r="153" s="14" customFormat="1">
      <c r="A153" s="14"/>
      <c r="B153" s="242"/>
      <c r="C153" s="243"/>
      <c r="D153" s="228" t="s">
        <v>161</v>
      </c>
      <c r="E153" s="244" t="s">
        <v>19</v>
      </c>
      <c r="F153" s="245" t="s">
        <v>225</v>
      </c>
      <c r="G153" s="243"/>
      <c r="H153" s="246">
        <v>0.495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161</v>
      </c>
      <c r="AU153" s="252" t="s">
        <v>82</v>
      </c>
      <c r="AV153" s="14" t="s">
        <v>82</v>
      </c>
      <c r="AW153" s="14" t="s">
        <v>32</v>
      </c>
      <c r="AX153" s="14" t="s">
        <v>72</v>
      </c>
      <c r="AY153" s="252" t="s">
        <v>118</v>
      </c>
    </row>
    <row r="154" s="13" customFormat="1">
      <c r="A154" s="13"/>
      <c r="B154" s="232"/>
      <c r="C154" s="233"/>
      <c r="D154" s="228" t="s">
        <v>161</v>
      </c>
      <c r="E154" s="234" t="s">
        <v>19</v>
      </c>
      <c r="F154" s="235" t="s">
        <v>162</v>
      </c>
      <c r="G154" s="233"/>
      <c r="H154" s="234" t="s">
        <v>19</v>
      </c>
      <c r="I154" s="236"/>
      <c r="J154" s="233"/>
      <c r="K154" s="233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161</v>
      </c>
      <c r="AU154" s="241" t="s">
        <v>82</v>
      </c>
      <c r="AV154" s="13" t="s">
        <v>80</v>
      </c>
      <c r="AW154" s="13" t="s">
        <v>32</v>
      </c>
      <c r="AX154" s="13" t="s">
        <v>72</v>
      </c>
      <c r="AY154" s="241" t="s">
        <v>118</v>
      </c>
    </row>
    <row r="155" s="14" customFormat="1">
      <c r="A155" s="14"/>
      <c r="B155" s="242"/>
      <c r="C155" s="243"/>
      <c r="D155" s="228" t="s">
        <v>161</v>
      </c>
      <c r="E155" s="244" t="s">
        <v>19</v>
      </c>
      <c r="F155" s="245" t="s">
        <v>226</v>
      </c>
      <c r="G155" s="243"/>
      <c r="H155" s="246">
        <v>4.2409999999999997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161</v>
      </c>
      <c r="AU155" s="252" t="s">
        <v>82</v>
      </c>
      <c r="AV155" s="14" t="s">
        <v>82</v>
      </c>
      <c r="AW155" s="14" t="s">
        <v>32</v>
      </c>
      <c r="AX155" s="14" t="s">
        <v>72</v>
      </c>
      <c r="AY155" s="252" t="s">
        <v>118</v>
      </c>
    </row>
    <row r="156" s="15" customFormat="1">
      <c r="A156" s="15"/>
      <c r="B156" s="253"/>
      <c r="C156" s="254"/>
      <c r="D156" s="228" t="s">
        <v>161</v>
      </c>
      <c r="E156" s="255" t="s">
        <v>19</v>
      </c>
      <c r="F156" s="256" t="s">
        <v>166</v>
      </c>
      <c r="G156" s="254"/>
      <c r="H156" s="257">
        <v>4.7359999999999998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3" t="s">
        <v>161</v>
      </c>
      <c r="AU156" s="263" t="s">
        <v>82</v>
      </c>
      <c r="AV156" s="15" t="s">
        <v>125</v>
      </c>
      <c r="AW156" s="15" t="s">
        <v>32</v>
      </c>
      <c r="AX156" s="15" t="s">
        <v>80</v>
      </c>
      <c r="AY156" s="263" t="s">
        <v>118</v>
      </c>
    </row>
    <row r="157" s="2" customFormat="1" ht="21.75" customHeight="1">
      <c r="A157" s="39"/>
      <c r="B157" s="40"/>
      <c r="C157" s="215" t="s">
        <v>227</v>
      </c>
      <c r="D157" s="215" t="s">
        <v>120</v>
      </c>
      <c r="E157" s="216" t="s">
        <v>228</v>
      </c>
      <c r="F157" s="217" t="s">
        <v>229</v>
      </c>
      <c r="G157" s="218" t="s">
        <v>123</v>
      </c>
      <c r="H157" s="219">
        <v>135</v>
      </c>
      <c r="I157" s="220"/>
      <c r="J157" s="221">
        <f>ROUND(I157*H157,2)</f>
        <v>0</v>
      </c>
      <c r="K157" s="217" t="s">
        <v>124</v>
      </c>
      <c r="L157" s="45"/>
      <c r="M157" s="222" t="s">
        <v>19</v>
      </c>
      <c r="N157" s="223" t="s">
        <v>43</v>
      </c>
      <c r="O157" s="85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6" t="s">
        <v>125</v>
      </c>
      <c r="AT157" s="226" t="s">
        <v>120</v>
      </c>
      <c r="AU157" s="226" t="s">
        <v>82</v>
      </c>
      <c r="AY157" s="18" t="s">
        <v>118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8" t="s">
        <v>80</v>
      </c>
      <c r="BK157" s="227">
        <f>ROUND(I157*H157,2)</f>
        <v>0</v>
      </c>
      <c r="BL157" s="18" t="s">
        <v>125</v>
      </c>
      <c r="BM157" s="226" t="s">
        <v>230</v>
      </c>
    </row>
    <row r="158" s="2" customFormat="1">
      <c r="A158" s="39"/>
      <c r="B158" s="40"/>
      <c r="C158" s="41"/>
      <c r="D158" s="228" t="s">
        <v>127</v>
      </c>
      <c r="E158" s="41"/>
      <c r="F158" s="229" t="s">
        <v>231</v>
      </c>
      <c r="G158" s="41"/>
      <c r="H158" s="41"/>
      <c r="I158" s="133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127</v>
      </c>
      <c r="AU158" s="18" t="s">
        <v>82</v>
      </c>
    </row>
    <row r="159" s="12" customFormat="1" ht="20.88" customHeight="1">
      <c r="A159" s="12"/>
      <c r="B159" s="199"/>
      <c r="C159" s="200"/>
      <c r="D159" s="201" t="s">
        <v>71</v>
      </c>
      <c r="E159" s="213" t="s">
        <v>227</v>
      </c>
      <c r="F159" s="213" t="s">
        <v>232</v>
      </c>
      <c r="G159" s="200"/>
      <c r="H159" s="200"/>
      <c r="I159" s="203"/>
      <c r="J159" s="214">
        <f>BK159</f>
        <v>0</v>
      </c>
      <c r="K159" s="200"/>
      <c r="L159" s="205"/>
      <c r="M159" s="206"/>
      <c r="N159" s="207"/>
      <c r="O159" s="207"/>
      <c r="P159" s="208">
        <f>SUM(P160:P163)</f>
        <v>0</v>
      </c>
      <c r="Q159" s="207"/>
      <c r="R159" s="208">
        <f>SUM(R160:R163)</f>
        <v>0.0020249999999999999</v>
      </c>
      <c r="S159" s="207"/>
      <c r="T159" s="209">
        <f>SUM(T160:T163)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0" t="s">
        <v>80</v>
      </c>
      <c r="AT159" s="211" t="s">
        <v>71</v>
      </c>
      <c r="AU159" s="211" t="s">
        <v>82</v>
      </c>
      <c r="AY159" s="210" t="s">
        <v>118</v>
      </c>
      <c r="BK159" s="212">
        <f>SUM(BK160:BK163)</f>
        <v>0</v>
      </c>
    </row>
    <row r="160" s="2" customFormat="1" ht="21.75" customHeight="1">
      <c r="A160" s="39"/>
      <c r="B160" s="40"/>
      <c r="C160" s="215" t="s">
        <v>233</v>
      </c>
      <c r="D160" s="215" t="s">
        <v>120</v>
      </c>
      <c r="E160" s="216" t="s">
        <v>234</v>
      </c>
      <c r="F160" s="217" t="s">
        <v>235</v>
      </c>
      <c r="G160" s="218" t="s">
        <v>123</v>
      </c>
      <c r="H160" s="219">
        <v>135</v>
      </c>
      <c r="I160" s="220"/>
      <c r="J160" s="221">
        <f>ROUND(I160*H160,2)</f>
        <v>0</v>
      </c>
      <c r="K160" s="217" t="s">
        <v>124</v>
      </c>
      <c r="L160" s="45"/>
      <c r="M160" s="222" t="s">
        <v>19</v>
      </c>
      <c r="N160" s="223" t="s">
        <v>43</v>
      </c>
      <c r="O160" s="85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6" t="s">
        <v>125</v>
      </c>
      <c r="AT160" s="226" t="s">
        <v>120</v>
      </c>
      <c r="AU160" s="226" t="s">
        <v>133</v>
      </c>
      <c r="AY160" s="18" t="s">
        <v>118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8" t="s">
        <v>80</v>
      </c>
      <c r="BK160" s="227">
        <f>ROUND(I160*H160,2)</f>
        <v>0</v>
      </c>
      <c r="BL160" s="18" t="s">
        <v>125</v>
      </c>
      <c r="BM160" s="226" t="s">
        <v>236</v>
      </c>
    </row>
    <row r="161" s="2" customFormat="1">
      <c r="A161" s="39"/>
      <c r="B161" s="40"/>
      <c r="C161" s="41"/>
      <c r="D161" s="228" t="s">
        <v>127</v>
      </c>
      <c r="E161" s="41"/>
      <c r="F161" s="229" t="s">
        <v>237</v>
      </c>
      <c r="G161" s="41"/>
      <c r="H161" s="41"/>
      <c r="I161" s="133"/>
      <c r="J161" s="41"/>
      <c r="K161" s="41"/>
      <c r="L161" s="45"/>
      <c r="M161" s="230"/>
      <c r="N161" s="23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127</v>
      </c>
      <c r="AU161" s="18" t="s">
        <v>133</v>
      </c>
    </row>
    <row r="162" s="2" customFormat="1" ht="16.5" customHeight="1">
      <c r="A162" s="39"/>
      <c r="B162" s="40"/>
      <c r="C162" s="264" t="s">
        <v>238</v>
      </c>
      <c r="D162" s="264" t="s">
        <v>196</v>
      </c>
      <c r="E162" s="265" t="s">
        <v>239</v>
      </c>
      <c r="F162" s="266" t="s">
        <v>240</v>
      </c>
      <c r="G162" s="267" t="s">
        <v>241</v>
      </c>
      <c r="H162" s="268">
        <v>2.0249999999999999</v>
      </c>
      <c r="I162" s="269"/>
      <c r="J162" s="270">
        <f>ROUND(I162*H162,2)</f>
        <v>0</v>
      </c>
      <c r="K162" s="266" t="s">
        <v>124</v>
      </c>
      <c r="L162" s="271"/>
      <c r="M162" s="272" t="s">
        <v>19</v>
      </c>
      <c r="N162" s="273" t="s">
        <v>43</v>
      </c>
      <c r="O162" s="85"/>
      <c r="P162" s="224">
        <f>O162*H162</f>
        <v>0</v>
      </c>
      <c r="Q162" s="224">
        <v>0.001</v>
      </c>
      <c r="R162" s="224">
        <f>Q162*H162</f>
        <v>0.0020249999999999999</v>
      </c>
      <c r="S162" s="224">
        <v>0</v>
      </c>
      <c r="T162" s="22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6" t="s">
        <v>156</v>
      </c>
      <c r="AT162" s="226" t="s">
        <v>196</v>
      </c>
      <c r="AU162" s="226" t="s">
        <v>133</v>
      </c>
      <c r="AY162" s="18" t="s">
        <v>118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8" t="s">
        <v>80</v>
      </c>
      <c r="BK162" s="227">
        <f>ROUND(I162*H162,2)</f>
        <v>0</v>
      </c>
      <c r="BL162" s="18" t="s">
        <v>125</v>
      </c>
      <c r="BM162" s="226" t="s">
        <v>242</v>
      </c>
    </row>
    <row r="163" s="14" customFormat="1">
      <c r="A163" s="14"/>
      <c r="B163" s="242"/>
      <c r="C163" s="243"/>
      <c r="D163" s="228" t="s">
        <v>161</v>
      </c>
      <c r="E163" s="243"/>
      <c r="F163" s="245" t="s">
        <v>243</v>
      </c>
      <c r="G163" s="243"/>
      <c r="H163" s="246">
        <v>2.0249999999999999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161</v>
      </c>
      <c r="AU163" s="252" t="s">
        <v>133</v>
      </c>
      <c r="AV163" s="14" t="s">
        <v>82</v>
      </c>
      <c r="AW163" s="14" t="s">
        <v>4</v>
      </c>
      <c r="AX163" s="14" t="s">
        <v>80</v>
      </c>
      <c r="AY163" s="252" t="s">
        <v>118</v>
      </c>
    </row>
    <row r="164" s="12" customFormat="1" ht="22.8" customHeight="1">
      <c r="A164" s="12"/>
      <c r="B164" s="199"/>
      <c r="C164" s="200"/>
      <c r="D164" s="201" t="s">
        <v>71</v>
      </c>
      <c r="E164" s="213" t="s">
        <v>82</v>
      </c>
      <c r="F164" s="213" t="s">
        <v>244</v>
      </c>
      <c r="G164" s="200"/>
      <c r="H164" s="200"/>
      <c r="I164" s="203"/>
      <c r="J164" s="214">
        <f>BK164</f>
        <v>0</v>
      </c>
      <c r="K164" s="200"/>
      <c r="L164" s="205"/>
      <c r="M164" s="206"/>
      <c r="N164" s="207"/>
      <c r="O164" s="207"/>
      <c r="P164" s="208">
        <f>SUM(P165:P178)</f>
        <v>0</v>
      </c>
      <c r="Q164" s="207"/>
      <c r="R164" s="208">
        <f>SUM(R165:R178)</f>
        <v>15.0726192</v>
      </c>
      <c r="S164" s="207"/>
      <c r="T164" s="209">
        <f>SUM(T165:T178)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0" t="s">
        <v>80</v>
      </c>
      <c r="AT164" s="211" t="s">
        <v>71</v>
      </c>
      <c r="AU164" s="211" t="s">
        <v>80</v>
      </c>
      <c r="AY164" s="210" t="s">
        <v>118</v>
      </c>
      <c r="BK164" s="212">
        <f>SUM(BK165:BK178)</f>
        <v>0</v>
      </c>
    </row>
    <row r="165" s="2" customFormat="1" ht="21.75" customHeight="1">
      <c r="A165" s="39"/>
      <c r="B165" s="40"/>
      <c r="C165" s="215" t="s">
        <v>7</v>
      </c>
      <c r="D165" s="215" t="s">
        <v>120</v>
      </c>
      <c r="E165" s="216" t="s">
        <v>245</v>
      </c>
      <c r="F165" s="217" t="s">
        <v>246</v>
      </c>
      <c r="G165" s="218" t="s">
        <v>123</v>
      </c>
      <c r="H165" s="219">
        <v>40.770000000000003</v>
      </c>
      <c r="I165" s="220"/>
      <c r="J165" s="221">
        <f>ROUND(I165*H165,2)</f>
        <v>0</v>
      </c>
      <c r="K165" s="217" t="s">
        <v>124</v>
      </c>
      <c r="L165" s="45"/>
      <c r="M165" s="222" t="s">
        <v>19</v>
      </c>
      <c r="N165" s="223" t="s">
        <v>43</v>
      </c>
      <c r="O165" s="85"/>
      <c r="P165" s="224">
        <f>O165*H165</f>
        <v>0</v>
      </c>
      <c r="Q165" s="224">
        <v>0.00010000000000000001</v>
      </c>
      <c r="R165" s="224">
        <f>Q165*H165</f>
        <v>0.0040770000000000008</v>
      </c>
      <c r="S165" s="224">
        <v>0</v>
      </c>
      <c r="T165" s="22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6" t="s">
        <v>125</v>
      </c>
      <c r="AT165" s="226" t="s">
        <v>120</v>
      </c>
      <c r="AU165" s="226" t="s">
        <v>82</v>
      </c>
      <c r="AY165" s="18" t="s">
        <v>118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8" t="s">
        <v>80</v>
      </c>
      <c r="BK165" s="227">
        <f>ROUND(I165*H165,2)</f>
        <v>0</v>
      </c>
      <c r="BL165" s="18" t="s">
        <v>125</v>
      </c>
      <c r="BM165" s="226" t="s">
        <v>247</v>
      </c>
    </row>
    <row r="166" s="2" customFormat="1">
      <c r="A166" s="39"/>
      <c r="B166" s="40"/>
      <c r="C166" s="41"/>
      <c r="D166" s="228" t="s">
        <v>127</v>
      </c>
      <c r="E166" s="41"/>
      <c r="F166" s="229" t="s">
        <v>248</v>
      </c>
      <c r="G166" s="41"/>
      <c r="H166" s="41"/>
      <c r="I166" s="133"/>
      <c r="J166" s="41"/>
      <c r="K166" s="41"/>
      <c r="L166" s="45"/>
      <c r="M166" s="230"/>
      <c r="N166" s="231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127</v>
      </c>
      <c r="AU166" s="18" t="s">
        <v>82</v>
      </c>
    </row>
    <row r="167" s="13" customFormat="1">
      <c r="A167" s="13"/>
      <c r="B167" s="232"/>
      <c r="C167" s="233"/>
      <c r="D167" s="228" t="s">
        <v>161</v>
      </c>
      <c r="E167" s="234" t="s">
        <v>19</v>
      </c>
      <c r="F167" s="235" t="s">
        <v>249</v>
      </c>
      <c r="G167" s="233"/>
      <c r="H167" s="234" t="s">
        <v>19</v>
      </c>
      <c r="I167" s="236"/>
      <c r="J167" s="233"/>
      <c r="K167" s="233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161</v>
      </c>
      <c r="AU167" s="241" t="s">
        <v>82</v>
      </c>
      <c r="AV167" s="13" t="s">
        <v>80</v>
      </c>
      <c r="AW167" s="13" t="s">
        <v>32</v>
      </c>
      <c r="AX167" s="13" t="s">
        <v>72</v>
      </c>
      <c r="AY167" s="241" t="s">
        <v>118</v>
      </c>
    </row>
    <row r="168" s="14" customFormat="1">
      <c r="A168" s="14"/>
      <c r="B168" s="242"/>
      <c r="C168" s="243"/>
      <c r="D168" s="228" t="s">
        <v>161</v>
      </c>
      <c r="E168" s="244" t="s">
        <v>19</v>
      </c>
      <c r="F168" s="245" t="s">
        <v>211</v>
      </c>
      <c r="G168" s="243"/>
      <c r="H168" s="246">
        <v>40.770000000000003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161</v>
      </c>
      <c r="AU168" s="252" t="s">
        <v>82</v>
      </c>
      <c r="AV168" s="14" t="s">
        <v>82</v>
      </c>
      <c r="AW168" s="14" t="s">
        <v>32</v>
      </c>
      <c r="AX168" s="14" t="s">
        <v>80</v>
      </c>
      <c r="AY168" s="252" t="s">
        <v>118</v>
      </c>
    </row>
    <row r="169" s="2" customFormat="1" ht="16.5" customHeight="1">
      <c r="A169" s="39"/>
      <c r="B169" s="40"/>
      <c r="C169" s="264" t="s">
        <v>250</v>
      </c>
      <c r="D169" s="264" t="s">
        <v>196</v>
      </c>
      <c r="E169" s="265" t="s">
        <v>251</v>
      </c>
      <c r="F169" s="266" t="s">
        <v>252</v>
      </c>
      <c r="G169" s="267" t="s">
        <v>123</v>
      </c>
      <c r="H169" s="268">
        <v>46.886000000000003</v>
      </c>
      <c r="I169" s="269"/>
      <c r="J169" s="270">
        <f>ROUND(I169*H169,2)</f>
        <v>0</v>
      </c>
      <c r="K169" s="266" t="s">
        <v>253</v>
      </c>
      <c r="L169" s="271"/>
      <c r="M169" s="272" t="s">
        <v>19</v>
      </c>
      <c r="N169" s="273" t="s">
        <v>43</v>
      </c>
      <c r="O169" s="85"/>
      <c r="P169" s="224">
        <f>O169*H169</f>
        <v>0</v>
      </c>
      <c r="Q169" s="224">
        <v>0.00040000000000000002</v>
      </c>
      <c r="R169" s="224">
        <f>Q169*H169</f>
        <v>0.018754400000000001</v>
      </c>
      <c r="S169" s="224">
        <v>0</v>
      </c>
      <c r="T169" s="22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6" t="s">
        <v>156</v>
      </c>
      <c r="AT169" s="226" t="s">
        <v>196</v>
      </c>
      <c r="AU169" s="226" t="s">
        <v>82</v>
      </c>
      <c r="AY169" s="18" t="s">
        <v>118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8" t="s">
        <v>80</v>
      </c>
      <c r="BK169" s="227">
        <f>ROUND(I169*H169,2)</f>
        <v>0</v>
      </c>
      <c r="BL169" s="18" t="s">
        <v>125</v>
      </c>
      <c r="BM169" s="226" t="s">
        <v>254</v>
      </c>
    </row>
    <row r="170" s="14" customFormat="1">
      <c r="A170" s="14"/>
      <c r="B170" s="242"/>
      <c r="C170" s="243"/>
      <c r="D170" s="228" t="s">
        <v>161</v>
      </c>
      <c r="E170" s="243"/>
      <c r="F170" s="245" t="s">
        <v>255</v>
      </c>
      <c r="G170" s="243"/>
      <c r="H170" s="246">
        <v>46.886000000000003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161</v>
      </c>
      <c r="AU170" s="252" t="s">
        <v>82</v>
      </c>
      <c r="AV170" s="14" t="s">
        <v>82</v>
      </c>
      <c r="AW170" s="14" t="s">
        <v>4</v>
      </c>
      <c r="AX170" s="14" t="s">
        <v>80</v>
      </c>
      <c r="AY170" s="252" t="s">
        <v>118</v>
      </c>
    </row>
    <row r="171" s="2" customFormat="1" ht="16.5" customHeight="1">
      <c r="A171" s="39"/>
      <c r="B171" s="40"/>
      <c r="C171" s="215" t="s">
        <v>256</v>
      </c>
      <c r="D171" s="215" t="s">
        <v>120</v>
      </c>
      <c r="E171" s="216" t="s">
        <v>257</v>
      </c>
      <c r="F171" s="217" t="s">
        <v>258</v>
      </c>
      <c r="G171" s="218" t="s">
        <v>153</v>
      </c>
      <c r="H171" s="219">
        <v>6.4199999999999999</v>
      </c>
      <c r="I171" s="220"/>
      <c r="J171" s="221">
        <f>ROUND(I171*H171,2)</f>
        <v>0</v>
      </c>
      <c r="K171" s="217" t="s">
        <v>124</v>
      </c>
      <c r="L171" s="45"/>
      <c r="M171" s="222" t="s">
        <v>19</v>
      </c>
      <c r="N171" s="223" t="s">
        <v>43</v>
      </c>
      <c r="O171" s="85"/>
      <c r="P171" s="224">
        <f>O171*H171</f>
        <v>0</v>
      </c>
      <c r="Q171" s="224">
        <v>2.2563399999999998</v>
      </c>
      <c r="R171" s="224">
        <f>Q171*H171</f>
        <v>14.485702799999999</v>
      </c>
      <c r="S171" s="224">
        <v>0</v>
      </c>
      <c r="T171" s="22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6" t="s">
        <v>125</v>
      </c>
      <c r="AT171" s="226" t="s">
        <v>120</v>
      </c>
      <c r="AU171" s="226" t="s">
        <v>82</v>
      </c>
      <c r="AY171" s="18" t="s">
        <v>118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8" t="s">
        <v>80</v>
      </c>
      <c r="BK171" s="227">
        <f>ROUND(I171*H171,2)</f>
        <v>0</v>
      </c>
      <c r="BL171" s="18" t="s">
        <v>125</v>
      </c>
      <c r="BM171" s="226" t="s">
        <v>259</v>
      </c>
    </row>
    <row r="172" s="2" customFormat="1">
      <c r="A172" s="39"/>
      <c r="B172" s="40"/>
      <c r="C172" s="41"/>
      <c r="D172" s="228" t="s">
        <v>127</v>
      </c>
      <c r="E172" s="41"/>
      <c r="F172" s="229" t="s">
        <v>260</v>
      </c>
      <c r="G172" s="41"/>
      <c r="H172" s="41"/>
      <c r="I172" s="133"/>
      <c r="J172" s="41"/>
      <c r="K172" s="41"/>
      <c r="L172" s="45"/>
      <c r="M172" s="230"/>
      <c r="N172" s="231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127</v>
      </c>
      <c r="AU172" s="18" t="s">
        <v>82</v>
      </c>
    </row>
    <row r="173" s="13" customFormat="1">
      <c r="A173" s="13"/>
      <c r="B173" s="232"/>
      <c r="C173" s="233"/>
      <c r="D173" s="228" t="s">
        <v>161</v>
      </c>
      <c r="E173" s="234" t="s">
        <v>19</v>
      </c>
      <c r="F173" s="235" t="s">
        <v>261</v>
      </c>
      <c r="G173" s="233"/>
      <c r="H173" s="234" t="s">
        <v>19</v>
      </c>
      <c r="I173" s="236"/>
      <c r="J173" s="233"/>
      <c r="K173" s="233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161</v>
      </c>
      <c r="AU173" s="241" t="s">
        <v>82</v>
      </c>
      <c r="AV173" s="13" t="s">
        <v>80</v>
      </c>
      <c r="AW173" s="13" t="s">
        <v>32</v>
      </c>
      <c r="AX173" s="13" t="s">
        <v>72</v>
      </c>
      <c r="AY173" s="241" t="s">
        <v>118</v>
      </c>
    </row>
    <row r="174" s="14" customFormat="1">
      <c r="A174" s="14"/>
      <c r="B174" s="242"/>
      <c r="C174" s="243"/>
      <c r="D174" s="228" t="s">
        <v>161</v>
      </c>
      <c r="E174" s="244" t="s">
        <v>19</v>
      </c>
      <c r="F174" s="245" t="s">
        <v>262</v>
      </c>
      <c r="G174" s="243"/>
      <c r="H174" s="246">
        <v>6.4199999999999999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161</v>
      </c>
      <c r="AU174" s="252" t="s">
        <v>82</v>
      </c>
      <c r="AV174" s="14" t="s">
        <v>82</v>
      </c>
      <c r="AW174" s="14" t="s">
        <v>32</v>
      </c>
      <c r="AX174" s="14" t="s">
        <v>80</v>
      </c>
      <c r="AY174" s="252" t="s">
        <v>118</v>
      </c>
    </row>
    <row r="175" s="2" customFormat="1" ht="16.5" customHeight="1">
      <c r="A175" s="39"/>
      <c r="B175" s="40"/>
      <c r="C175" s="215" t="s">
        <v>263</v>
      </c>
      <c r="D175" s="215" t="s">
        <v>120</v>
      </c>
      <c r="E175" s="216" t="s">
        <v>264</v>
      </c>
      <c r="F175" s="217" t="s">
        <v>265</v>
      </c>
      <c r="G175" s="218" t="s">
        <v>153</v>
      </c>
      <c r="H175" s="219">
        <v>0.25</v>
      </c>
      <c r="I175" s="220"/>
      <c r="J175" s="221">
        <f>ROUND(I175*H175,2)</f>
        <v>0</v>
      </c>
      <c r="K175" s="217" t="s">
        <v>124</v>
      </c>
      <c r="L175" s="45"/>
      <c r="M175" s="222" t="s">
        <v>19</v>
      </c>
      <c r="N175" s="223" t="s">
        <v>43</v>
      </c>
      <c r="O175" s="85"/>
      <c r="P175" s="224">
        <f>O175*H175</f>
        <v>0</v>
      </c>
      <c r="Q175" s="224">
        <v>2.2563399999999998</v>
      </c>
      <c r="R175" s="224">
        <f>Q175*H175</f>
        <v>0.56408499999999995</v>
      </c>
      <c r="S175" s="224">
        <v>0</v>
      </c>
      <c r="T175" s="22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6" t="s">
        <v>125</v>
      </c>
      <c r="AT175" s="226" t="s">
        <v>120</v>
      </c>
      <c r="AU175" s="226" t="s">
        <v>82</v>
      </c>
      <c r="AY175" s="18" t="s">
        <v>118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8" t="s">
        <v>80</v>
      </c>
      <c r="BK175" s="227">
        <f>ROUND(I175*H175,2)</f>
        <v>0</v>
      </c>
      <c r="BL175" s="18" t="s">
        <v>125</v>
      </c>
      <c r="BM175" s="226" t="s">
        <v>266</v>
      </c>
    </row>
    <row r="176" s="2" customFormat="1">
      <c r="A176" s="39"/>
      <c r="B176" s="40"/>
      <c r="C176" s="41"/>
      <c r="D176" s="228" t="s">
        <v>127</v>
      </c>
      <c r="E176" s="41"/>
      <c r="F176" s="229" t="s">
        <v>260</v>
      </c>
      <c r="G176" s="41"/>
      <c r="H176" s="41"/>
      <c r="I176" s="133"/>
      <c r="J176" s="41"/>
      <c r="K176" s="41"/>
      <c r="L176" s="45"/>
      <c r="M176" s="230"/>
      <c r="N176" s="231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127</v>
      </c>
      <c r="AU176" s="18" t="s">
        <v>82</v>
      </c>
    </row>
    <row r="177" s="13" customFormat="1">
      <c r="A177" s="13"/>
      <c r="B177" s="232"/>
      <c r="C177" s="233"/>
      <c r="D177" s="228" t="s">
        <v>161</v>
      </c>
      <c r="E177" s="234" t="s">
        <v>19</v>
      </c>
      <c r="F177" s="235" t="s">
        <v>267</v>
      </c>
      <c r="G177" s="233"/>
      <c r="H177" s="234" t="s">
        <v>19</v>
      </c>
      <c r="I177" s="236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161</v>
      </c>
      <c r="AU177" s="241" t="s">
        <v>82</v>
      </c>
      <c r="AV177" s="13" t="s">
        <v>80</v>
      </c>
      <c r="AW177" s="13" t="s">
        <v>32</v>
      </c>
      <c r="AX177" s="13" t="s">
        <v>72</v>
      </c>
      <c r="AY177" s="241" t="s">
        <v>118</v>
      </c>
    </row>
    <row r="178" s="14" customFormat="1">
      <c r="A178" s="14"/>
      <c r="B178" s="242"/>
      <c r="C178" s="243"/>
      <c r="D178" s="228" t="s">
        <v>161</v>
      </c>
      <c r="E178" s="244" t="s">
        <v>19</v>
      </c>
      <c r="F178" s="245" t="s">
        <v>268</v>
      </c>
      <c r="G178" s="243"/>
      <c r="H178" s="246">
        <v>0.25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161</v>
      </c>
      <c r="AU178" s="252" t="s">
        <v>82</v>
      </c>
      <c r="AV178" s="14" t="s">
        <v>82</v>
      </c>
      <c r="AW178" s="14" t="s">
        <v>32</v>
      </c>
      <c r="AX178" s="14" t="s">
        <v>80</v>
      </c>
      <c r="AY178" s="252" t="s">
        <v>118</v>
      </c>
    </row>
    <row r="179" s="12" customFormat="1" ht="22.8" customHeight="1">
      <c r="A179" s="12"/>
      <c r="B179" s="199"/>
      <c r="C179" s="200"/>
      <c r="D179" s="201" t="s">
        <v>71</v>
      </c>
      <c r="E179" s="213" t="s">
        <v>133</v>
      </c>
      <c r="F179" s="213" t="s">
        <v>269</v>
      </c>
      <c r="G179" s="200"/>
      <c r="H179" s="200"/>
      <c r="I179" s="203"/>
      <c r="J179" s="214">
        <f>BK179</f>
        <v>0</v>
      </c>
      <c r="K179" s="200"/>
      <c r="L179" s="205"/>
      <c r="M179" s="206"/>
      <c r="N179" s="207"/>
      <c r="O179" s="207"/>
      <c r="P179" s="208">
        <f>SUM(P180:P188)</f>
        <v>0</v>
      </c>
      <c r="Q179" s="207"/>
      <c r="R179" s="208">
        <f>SUM(R180:R188)</f>
        <v>9.100189499999999</v>
      </c>
      <c r="S179" s="207"/>
      <c r="T179" s="209">
        <f>SUM(T180:T188)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0" t="s">
        <v>80</v>
      </c>
      <c r="AT179" s="211" t="s">
        <v>71</v>
      </c>
      <c r="AU179" s="211" t="s">
        <v>80</v>
      </c>
      <c r="AY179" s="210" t="s">
        <v>118</v>
      </c>
      <c r="BK179" s="212">
        <f>SUM(BK180:BK188)</f>
        <v>0</v>
      </c>
    </row>
    <row r="180" s="2" customFormat="1" ht="21.75" customHeight="1">
      <c r="A180" s="39"/>
      <c r="B180" s="40"/>
      <c r="C180" s="215" t="s">
        <v>270</v>
      </c>
      <c r="D180" s="215" t="s">
        <v>120</v>
      </c>
      <c r="E180" s="216" t="s">
        <v>271</v>
      </c>
      <c r="F180" s="217" t="s">
        <v>272</v>
      </c>
      <c r="G180" s="218" t="s">
        <v>123</v>
      </c>
      <c r="H180" s="219">
        <v>5.3499999999999996</v>
      </c>
      <c r="I180" s="220"/>
      <c r="J180" s="221">
        <f>ROUND(I180*H180,2)</f>
        <v>0</v>
      </c>
      <c r="K180" s="217" t="s">
        <v>124</v>
      </c>
      <c r="L180" s="45"/>
      <c r="M180" s="222" t="s">
        <v>19</v>
      </c>
      <c r="N180" s="223" t="s">
        <v>43</v>
      </c>
      <c r="O180" s="85"/>
      <c r="P180" s="224">
        <f>O180*H180</f>
        <v>0</v>
      </c>
      <c r="Q180" s="224">
        <v>0.35283999999999999</v>
      </c>
      <c r="R180" s="224">
        <f>Q180*H180</f>
        <v>1.8876939999999998</v>
      </c>
      <c r="S180" s="224">
        <v>0</v>
      </c>
      <c r="T180" s="22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6" t="s">
        <v>125</v>
      </c>
      <c r="AT180" s="226" t="s">
        <v>120</v>
      </c>
      <c r="AU180" s="226" t="s">
        <v>82</v>
      </c>
      <c r="AY180" s="18" t="s">
        <v>118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8" t="s">
        <v>80</v>
      </c>
      <c r="BK180" s="227">
        <f>ROUND(I180*H180,2)</f>
        <v>0</v>
      </c>
      <c r="BL180" s="18" t="s">
        <v>125</v>
      </c>
      <c r="BM180" s="226" t="s">
        <v>273</v>
      </c>
    </row>
    <row r="181" s="2" customFormat="1">
      <c r="A181" s="39"/>
      <c r="B181" s="40"/>
      <c r="C181" s="41"/>
      <c r="D181" s="228" t="s">
        <v>127</v>
      </c>
      <c r="E181" s="41"/>
      <c r="F181" s="229" t="s">
        <v>274</v>
      </c>
      <c r="G181" s="41"/>
      <c r="H181" s="41"/>
      <c r="I181" s="133"/>
      <c r="J181" s="41"/>
      <c r="K181" s="41"/>
      <c r="L181" s="45"/>
      <c r="M181" s="230"/>
      <c r="N181" s="231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127</v>
      </c>
      <c r="AU181" s="18" t="s">
        <v>82</v>
      </c>
    </row>
    <row r="182" s="14" customFormat="1">
      <c r="A182" s="14"/>
      <c r="B182" s="242"/>
      <c r="C182" s="243"/>
      <c r="D182" s="228" t="s">
        <v>161</v>
      </c>
      <c r="E182" s="244" t="s">
        <v>19</v>
      </c>
      <c r="F182" s="245" t="s">
        <v>275</v>
      </c>
      <c r="G182" s="243"/>
      <c r="H182" s="246">
        <v>5.3499999999999996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161</v>
      </c>
      <c r="AU182" s="252" t="s">
        <v>82</v>
      </c>
      <c r="AV182" s="14" t="s">
        <v>82</v>
      </c>
      <c r="AW182" s="14" t="s">
        <v>32</v>
      </c>
      <c r="AX182" s="14" t="s">
        <v>80</v>
      </c>
      <c r="AY182" s="252" t="s">
        <v>118</v>
      </c>
    </row>
    <row r="183" s="2" customFormat="1" ht="33" customHeight="1">
      <c r="A183" s="39"/>
      <c r="B183" s="40"/>
      <c r="C183" s="215" t="s">
        <v>276</v>
      </c>
      <c r="D183" s="215" t="s">
        <v>120</v>
      </c>
      <c r="E183" s="216" t="s">
        <v>277</v>
      </c>
      <c r="F183" s="217" t="s">
        <v>278</v>
      </c>
      <c r="G183" s="218" t="s">
        <v>123</v>
      </c>
      <c r="H183" s="219">
        <v>5.3499999999999996</v>
      </c>
      <c r="I183" s="220"/>
      <c r="J183" s="221">
        <f>ROUND(I183*H183,2)</f>
        <v>0</v>
      </c>
      <c r="K183" s="217" t="s">
        <v>124</v>
      </c>
      <c r="L183" s="45"/>
      <c r="M183" s="222" t="s">
        <v>19</v>
      </c>
      <c r="N183" s="223" t="s">
        <v>43</v>
      </c>
      <c r="O183" s="85"/>
      <c r="P183" s="224">
        <f>O183*H183</f>
        <v>0</v>
      </c>
      <c r="Q183" s="224">
        <v>0.46117999999999998</v>
      </c>
      <c r="R183" s="224">
        <f>Q183*H183</f>
        <v>2.4673129999999999</v>
      </c>
      <c r="S183" s="224">
        <v>0</v>
      </c>
      <c r="T183" s="22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6" t="s">
        <v>125</v>
      </c>
      <c r="AT183" s="226" t="s">
        <v>120</v>
      </c>
      <c r="AU183" s="226" t="s">
        <v>82</v>
      </c>
      <c r="AY183" s="18" t="s">
        <v>118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8" t="s">
        <v>80</v>
      </c>
      <c r="BK183" s="227">
        <f>ROUND(I183*H183,2)</f>
        <v>0</v>
      </c>
      <c r="BL183" s="18" t="s">
        <v>125</v>
      </c>
      <c r="BM183" s="226" t="s">
        <v>279</v>
      </c>
    </row>
    <row r="184" s="2" customFormat="1">
      <c r="A184" s="39"/>
      <c r="B184" s="40"/>
      <c r="C184" s="41"/>
      <c r="D184" s="228" t="s">
        <v>127</v>
      </c>
      <c r="E184" s="41"/>
      <c r="F184" s="229" t="s">
        <v>274</v>
      </c>
      <c r="G184" s="41"/>
      <c r="H184" s="41"/>
      <c r="I184" s="133"/>
      <c r="J184" s="41"/>
      <c r="K184" s="41"/>
      <c r="L184" s="45"/>
      <c r="M184" s="230"/>
      <c r="N184" s="23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127</v>
      </c>
      <c r="AU184" s="18" t="s">
        <v>82</v>
      </c>
    </row>
    <row r="185" s="2" customFormat="1" ht="21.75" customHeight="1">
      <c r="A185" s="39"/>
      <c r="B185" s="40"/>
      <c r="C185" s="215" t="s">
        <v>280</v>
      </c>
      <c r="D185" s="215" t="s">
        <v>120</v>
      </c>
      <c r="E185" s="216" t="s">
        <v>281</v>
      </c>
      <c r="F185" s="217" t="s">
        <v>282</v>
      </c>
      <c r="G185" s="218" t="s">
        <v>147</v>
      </c>
      <c r="H185" s="219">
        <v>26.75</v>
      </c>
      <c r="I185" s="220"/>
      <c r="J185" s="221">
        <f>ROUND(I185*H185,2)</f>
        <v>0</v>
      </c>
      <c r="K185" s="217" t="s">
        <v>124</v>
      </c>
      <c r="L185" s="45"/>
      <c r="M185" s="222" t="s">
        <v>19</v>
      </c>
      <c r="N185" s="223" t="s">
        <v>43</v>
      </c>
      <c r="O185" s="85"/>
      <c r="P185" s="224">
        <f>O185*H185</f>
        <v>0</v>
      </c>
      <c r="Q185" s="224">
        <v>0.13105</v>
      </c>
      <c r="R185" s="224">
        <f>Q185*H185</f>
        <v>3.5055874999999999</v>
      </c>
      <c r="S185" s="224">
        <v>0</v>
      </c>
      <c r="T185" s="22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6" t="s">
        <v>125</v>
      </c>
      <c r="AT185" s="226" t="s">
        <v>120</v>
      </c>
      <c r="AU185" s="226" t="s">
        <v>82</v>
      </c>
      <c r="AY185" s="18" t="s">
        <v>118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8" t="s">
        <v>80</v>
      </c>
      <c r="BK185" s="227">
        <f>ROUND(I185*H185,2)</f>
        <v>0</v>
      </c>
      <c r="BL185" s="18" t="s">
        <v>125</v>
      </c>
      <c r="BM185" s="226" t="s">
        <v>283</v>
      </c>
    </row>
    <row r="186" s="2" customFormat="1">
      <c r="A186" s="39"/>
      <c r="B186" s="40"/>
      <c r="C186" s="41"/>
      <c r="D186" s="228" t="s">
        <v>127</v>
      </c>
      <c r="E186" s="41"/>
      <c r="F186" s="229" t="s">
        <v>274</v>
      </c>
      <c r="G186" s="41"/>
      <c r="H186" s="41"/>
      <c r="I186" s="133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127</v>
      </c>
      <c r="AU186" s="18" t="s">
        <v>82</v>
      </c>
    </row>
    <row r="187" s="2" customFormat="1" ht="21.75" customHeight="1">
      <c r="A187" s="39"/>
      <c r="B187" s="40"/>
      <c r="C187" s="215" t="s">
        <v>284</v>
      </c>
      <c r="D187" s="215" t="s">
        <v>120</v>
      </c>
      <c r="E187" s="216" t="s">
        <v>285</v>
      </c>
      <c r="F187" s="217" t="s">
        <v>286</v>
      </c>
      <c r="G187" s="218" t="s">
        <v>147</v>
      </c>
      <c r="H187" s="219">
        <v>26.75</v>
      </c>
      <c r="I187" s="220"/>
      <c r="J187" s="221">
        <f>ROUND(I187*H187,2)</f>
        <v>0</v>
      </c>
      <c r="K187" s="217" t="s">
        <v>124</v>
      </c>
      <c r="L187" s="45"/>
      <c r="M187" s="222" t="s">
        <v>19</v>
      </c>
      <c r="N187" s="223" t="s">
        <v>43</v>
      </c>
      <c r="O187" s="85"/>
      <c r="P187" s="224">
        <f>O187*H187</f>
        <v>0</v>
      </c>
      <c r="Q187" s="224">
        <v>0.046339999999999999</v>
      </c>
      <c r="R187" s="224">
        <f>Q187*H187</f>
        <v>1.239595</v>
      </c>
      <c r="S187" s="224">
        <v>0</v>
      </c>
      <c r="T187" s="22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6" t="s">
        <v>125</v>
      </c>
      <c r="AT187" s="226" t="s">
        <v>120</v>
      </c>
      <c r="AU187" s="226" t="s">
        <v>82</v>
      </c>
      <c r="AY187" s="18" t="s">
        <v>118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8" t="s">
        <v>80</v>
      </c>
      <c r="BK187" s="227">
        <f>ROUND(I187*H187,2)</f>
        <v>0</v>
      </c>
      <c r="BL187" s="18" t="s">
        <v>125</v>
      </c>
      <c r="BM187" s="226" t="s">
        <v>287</v>
      </c>
    </row>
    <row r="188" s="2" customFormat="1">
      <c r="A188" s="39"/>
      <c r="B188" s="40"/>
      <c r="C188" s="41"/>
      <c r="D188" s="228" t="s">
        <v>127</v>
      </c>
      <c r="E188" s="41"/>
      <c r="F188" s="229" t="s">
        <v>274</v>
      </c>
      <c r="G188" s="41"/>
      <c r="H188" s="41"/>
      <c r="I188" s="133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127</v>
      </c>
      <c r="AU188" s="18" t="s">
        <v>82</v>
      </c>
    </row>
    <row r="189" s="12" customFormat="1" ht="22.8" customHeight="1">
      <c r="A189" s="12"/>
      <c r="B189" s="199"/>
      <c r="C189" s="200"/>
      <c r="D189" s="201" t="s">
        <v>71</v>
      </c>
      <c r="E189" s="213" t="s">
        <v>140</v>
      </c>
      <c r="F189" s="213" t="s">
        <v>288</v>
      </c>
      <c r="G189" s="200"/>
      <c r="H189" s="200"/>
      <c r="I189" s="203"/>
      <c r="J189" s="214">
        <f>BK189</f>
        <v>0</v>
      </c>
      <c r="K189" s="200"/>
      <c r="L189" s="205"/>
      <c r="M189" s="206"/>
      <c r="N189" s="207"/>
      <c r="O189" s="207"/>
      <c r="P189" s="208">
        <f>SUM(P190:P223)</f>
        <v>0</v>
      </c>
      <c r="Q189" s="207"/>
      <c r="R189" s="208">
        <f>SUM(R190:R223)</f>
        <v>242.94920389999999</v>
      </c>
      <c r="S189" s="207"/>
      <c r="T189" s="209">
        <f>SUM(T190:T223)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0" t="s">
        <v>80</v>
      </c>
      <c r="AT189" s="211" t="s">
        <v>71</v>
      </c>
      <c r="AU189" s="211" t="s">
        <v>80</v>
      </c>
      <c r="AY189" s="210" t="s">
        <v>118</v>
      </c>
      <c r="BK189" s="212">
        <f>SUM(BK190:BK223)</f>
        <v>0</v>
      </c>
    </row>
    <row r="190" s="2" customFormat="1" ht="16.5" customHeight="1">
      <c r="A190" s="39"/>
      <c r="B190" s="40"/>
      <c r="C190" s="215" t="s">
        <v>289</v>
      </c>
      <c r="D190" s="215" t="s">
        <v>120</v>
      </c>
      <c r="E190" s="216" t="s">
        <v>290</v>
      </c>
      <c r="F190" s="217" t="s">
        <v>291</v>
      </c>
      <c r="G190" s="218" t="s">
        <v>123</v>
      </c>
      <c r="H190" s="219">
        <v>372.80000000000001</v>
      </c>
      <c r="I190" s="220"/>
      <c r="J190" s="221">
        <f>ROUND(I190*H190,2)</f>
        <v>0</v>
      </c>
      <c r="K190" s="217" t="s">
        <v>124</v>
      </c>
      <c r="L190" s="45"/>
      <c r="M190" s="222" t="s">
        <v>19</v>
      </c>
      <c r="N190" s="223" t="s">
        <v>43</v>
      </c>
      <c r="O190" s="85"/>
      <c r="P190" s="224">
        <f>O190*H190</f>
        <v>0</v>
      </c>
      <c r="Q190" s="224">
        <v>0.34499999999999997</v>
      </c>
      <c r="R190" s="224">
        <f>Q190*H190</f>
        <v>128.61599999999999</v>
      </c>
      <c r="S190" s="224">
        <v>0</v>
      </c>
      <c r="T190" s="22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6" t="s">
        <v>125</v>
      </c>
      <c r="AT190" s="226" t="s">
        <v>120</v>
      </c>
      <c r="AU190" s="226" t="s">
        <v>82</v>
      </c>
      <c r="AY190" s="18" t="s">
        <v>118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80</v>
      </c>
      <c r="BK190" s="227">
        <f>ROUND(I190*H190,2)</f>
        <v>0</v>
      </c>
      <c r="BL190" s="18" t="s">
        <v>125</v>
      </c>
      <c r="BM190" s="226" t="s">
        <v>292</v>
      </c>
    </row>
    <row r="191" s="13" customFormat="1">
      <c r="A191" s="13"/>
      <c r="B191" s="232"/>
      <c r="C191" s="233"/>
      <c r="D191" s="228" t="s">
        <v>161</v>
      </c>
      <c r="E191" s="234" t="s">
        <v>19</v>
      </c>
      <c r="F191" s="235" t="s">
        <v>206</v>
      </c>
      <c r="G191" s="233"/>
      <c r="H191" s="234" t="s">
        <v>19</v>
      </c>
      <c r="I191" s="236"/>
      <c r="J191" s="233"/>
      <c r="K191" s="233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161</v>
      </c>
      <c r="AU191" s="241" t="s">
        <v>82</v>
      </c>
      <c r="AV191" s="13" t="s">
        <v>80</v>
      </c>
      <c r="AW191" s="13" t="s">
        <v>32</v>
      </c>
      <c r="AX191" s="13" t="s">
        <v>72</v>
      </c>
      <c r="AY191" s="241" t="s">
        <v>118</v>
      </c>
    </row>
    <row r="192" s="14" customFormat="1">
      <c r="A192" s="14"/>
      <c r="B192" s="242"/>
      <c r="C192" s="243"/>
      <c r="D192" s="228" t="s">
        <v>161</v>
      </c>
      <c r="E192" s="244" t="s">
        <v>19</v>
      </c>
      <c r="F192" s="245" t="s">
        <v>207</v>
      </c>
      <c r="G192" s="243"/>
      <c r="H192" s="246">
        <v>271.13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161</v>
      </c>
      <c r="AU192" s="252" t="s">
        <v>82</v>
      </c>
      <c r="AV192" s="14" t="s">
        <v>82</v>
      </c>
      <c r="AW192" s="14" t="s">
        <v>32</v>
      </c>
      <c r="AX192" s="14" t="s">
        <v>72</v>
      </c>
      <c r="AY192" s="252" t="s">
        <v>118</v>
      </c>
    </row>
    <row r="193" s="13" customFormat="1">
      <c r="A193" s="13"/>
      <c r="B193" s="232"/>
      <c r="C193" s="233"/>
      <c r="D193" s="228" t="s">
        <v>161</v>
      </c>
      <c r="E193" s="234" t="s">
        <v>19</v>
      </c>
      <c r="F193" s="235" t="s">
        <v>249</v>
      </c>
      <c r="G193" s="233"/>
      <c r="H193" s="234" t="s">
        <v>19</v>
      </c>
      <c r="I193" s="236"/>
      <c r="J193" s="233"/>
      <c r="K193" s="233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161</v>
      </c>
      <c r="AU193" s="241" t="s">
        <v>82</v>
      </c>
      <c r="AV193" s="13" t="s">
        <v>80</v>
      </c>
      <c r="AW193" s="13" t="s">
        <v>32</v>
      </c>
      <c r="AX193" s="13" t="s">
        <v>72</v>
      </c>
      <c r="AY193" s="241" t="s">
        <v>118</v>
      </c>
    </row>
    <row r="194" s="14" customFormat="1">
      <c r="A194" s="14"/>
      <c r="B194" s="242"/>
      <c r="C194" s="243"/>
      <c r="D194" s="228" t="s">
        <v>161</v>
      </c>
      <c r="E194" s="244" t="s">
        <v>19</v>
      </c>
      <c r="F194" s="245" t="s">
        <v>293</v>
      </c>
      <c r="G194" s="243"/>
      <c r="H194" s="246">
        <v>81.540000000000006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161</v>
      </c>
      <c r="AU194" s="252" t="s">
        <v>82</v>
      </c>
      <c r="AV194" s="14" t="s">
        <v>82</v>
      </c>
      <c r="AW194" s="14" t="s">
        <v>32</v>
      </c>
      <c r="AX194" s="14" t="s">
        <v>72</v>
      </c>
      <c r="AY194" s="252" t="s">
        <v>118</v>
      </c>
    </row>
    <row r="195" s="13" customFormat="1">
      <c r="A195" s="13"/>
      <c r="B195" s="232"/>
      <c r="C195" s="233"/>
      <c r="D195" s="228" t="s">
        <v>161</v>
      </c>
      <c r="E195" s="234" t="s">
        <v>19</v>
      </c>
      <c r="F195" s="235" t="s">
        <v>294</v>
      </c>
      <c r="G195" s="233"/>
      <c r="H195" s="234" t="s">
        <v>19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161</v>
      </c>
      <c r="AU195" s="241" t="s">
        <v>82</v>
      </c>
      <c r="AV195" s="13" t="s">
        <v>80</v>
      </c>
      <c r="AW195" s="13" t="s">
        <v>32</v>
      </c>
      <c r="AX195" s="13" t="s">
        <v>72</v>
      </c>
      <c r="AY195" s="241" t="s">
        <v>118</v>
      </c>
    </row>
    <row r="196" s="14" customFormat="1">
      <c r="A196" s="14"/>
      <c r="B196" s="242"/>
      <c r="C196" s="243"/>
      <c r="D196" s="228" t="s">
        <v>161</v>
      </c>
      <c r="E196" s="244" t="s">
        <v>19</v>
      </c>
      <c r="F196" s="245" t="s">
        <v>295</v>
      </c>
      <c r="G196" s="243"/>
      <c r="H196" s="246">
        <v>20.129999999999999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161</v>
      </c>
      <c r="AU196" s="252" t="s">
        <v>82</v>
      </c>
      <c r="AV196" s="14" t="s">
        <v>82</v>
      </c>
      <c r="AW196" s="14" t="s">
        <v>32</v>
      </c>
      <c r="AX196" s="14" t="s">
        <v>72</v>
      </c>
      <c r="AY196" s="252" t="s">
        <v>118</v>
      </c>
    </row>
    <row r="197" s="15" customFormat="1">
      <c r="A197" s="15"/>
      <c r="B197" s="253"/>
      <c r="C197" s="254"/>
      <c r="D197" s="228" t="s">
        <v>161</v>
      </c>
      <c r="E197" s="255" t="s">
        <v>19</v>
      </c>
      <c r="F197" s="256" t="s">
        <v>166</v>
      </c>
      <c r="G197" s="254"/>
      <c r="H197" s="257">
        <v>372.80000000000001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3" t="s">
        <v>161</v>
      </c>
      <c r="AU197" s="263" t="s">
        <v>82</v>
      </c>
      <c r="AV197" s="15" t="s">
        <v>125</v>
      </c>
      <c r="AW197" s="15" t="s">
        <v>32</v>
      </c>
      <c r="AX197" s="15" t="s">
        <v>80</v>
      </c>
      <c r="AY197" s="263" t="s">
        <v>118</v>
      </c>
    </row>
    <row r="198" s="2" customFormat="1" ht="16.5" customHeight="1">
      <c r="A198" s="39"/>
      <c r="B198" s="40"/>
      <c r="C198" s="215" t="s">
        <v>296</v>
      </c>
      <c r="D198" s="215" t="s">
        <v>120</v>
      </c>
      <c r="E198" s="216" t="s">
        <v>297</v>
      </c>
      <c r="F198" s="217" t="s">
        <v>298</v>
      </c>
      <c r="G198" s="218" t="s">
        <v>123</v>
      </c>
      <c r="H198" s="219">
        <v>43.07</v>
      </c>
      <c r="I198" s="220"/>
      <c r="J198" s="221">
        <f>ROUND(I198*H198,2)</f>
        <v>0</v>
      </c>
      <c r="K198" s="217" t="s">
        <v>124</v>
      </c>
      <c r="L198" s="45"/>
      <c r="M198" s="222" t="s">
        <v>19</v>
      </c>
      <c r="N198" s="223" t="s">
        <v>43</v>
      </c>
      <c r="O198" s="85"/>
      <c r="P198" s="224">
        <f>O198*H198</f>
        <v>0</v>
      </c>
      <c r="Q198" s="224">
        <v>0.57499999999999996</v>
      </c>
      <c r="R198" s="224">
        <f>Q198*H198</f>
        <v>24.765249999999998</v>
      </c>
      <c r="S198" s="224">
        <v>0</v>
      </c>
      <c r="T198" s="22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6" t="s">
        <v>125</v>
      </c>
      <c r="AT198" s="226" t="s">
        <v>120</v>
      </c>
      <c r="AU198" s="226" t="s">
        <v>82</v>
      </c>
      <c r="AY198" s="18" t="s">
        <v>118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8" t="s">
        <v>80</v>
      </c>
      <c r="BK198" s="227">
        <f>ROUND(I198*H198,2)</f>
        <v>0</v>
      </c>
      <c r="BL198" s="18" t="s">
        <v>125</v>
      </c>
      <c r="BM198" s="226" t="s">
        <v>299</v>
      </c>
    </row>
    <row r="199" s="2" customFormat="1" ht="16.5" customHeight="1">
      <c r="A199" s="39"/>
      <c r="B199" s="40"/>
      <c r="C199" s="215" t="s">
        <v>300</v>
      </c>
      <c r="D199" s="215" t="s">
        <v>120</v>
      </c>
      <c r="E199" s="216" t="s">
        <v>301</v>
      </c>
      <c r="F199" s="217" t="s">
        <v>302</v>
      </c>
      <c r="G199" s="218" t="s">
        <v>123</v>
      </c>
      <c r="H199" s="219">
        <v>20.129999999999999</v>
      </c>
      <c r="I199" s="220"/>
      <c r="J199" s="221">
        <f>ROUND(I199*H199,2)</f>
        <v>0</v>
      </c>
      <c r="K199" s="217" t="s">
        <v>124</v>
      </c>
      <c r="L199" s="45"/>
      <c r="M199" s="222" t="s">
        <v>19</v>
      </c>
      <c r="N199" s="223" t="s">
        <v>43</v>
      </c>
      <c r="O199" s="85"/>
      <c r="P199" s="224">
        <f>O199*H199</f>
        <v>0</v>
      </c>
      <c r="Q199" s="224">
        <v>0.40799999999999997</v>
      </c>
      <c r="R199" s="224">
        <f>Q199*H199</f>
        <v>8.2130399999999995</v>
      </c>
      <c r="S199" s="224">
        <v>0</v>
      </c>
      <c r="T199" s="22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6" t="s">
        <v>125</v>
      </c>
      <c r="AT199" s="226" t="s">
        <v>120</v>
      </c>
      <c r="AU199" s="226" t="s">
        <v>82</v>
      </c>
      <c r="AY199" s="18" t="s">
        <v>118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8" t="s">
        <v>80</v>
      </c>
      <c r="BK199" s="227">
        <f>ROUND(I199*H199,2)</f>
        <v>0</v>
      </c>
      <c r="BL199" s="18" t="s">
        <v>125</v>
      </c>
      <c r="BM199" s="226" t="s">
        <v>303</v>
      </c>
    </row>
    <row r="200" s="13" customFormat="1">
      <c r="A200" s="13"/>
      <c r="B200" s="232"/>
      <c r="C200" s="233"/>
      <c r="D200" s="228" t="s">
        <v>161</v>
      </c>
      <c r="E200" s="234" t="s">
        <v>19</v>
      </c>
      <c r="F200" s="235" t="s">
        <v>304</v>
      </c>
      <c r="G200" s="233"/>
      <c r="H200" s="234" t="s">
        <v>19</v>
      </c>
      <c r="I200" s="236"/>
      <c r="J200" s="233"/>
      <c r="K200" s="233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161</v>
      </c>
      <c r="AU200" s="241" t="s">
        <v>82</v>
      </c>
      <c r="AV200" s="13" t="s">
        <v>80</v>
      </c>
      <c r="AW200" s="13" t="s">
        <v>32</v>
      </c>
      <c r="AX200" s="13" t="s">
        <v>72</v>
      </c>
      <c r="AY200" s="241" t="s">
        <v>118</v>
      </c>
    </row>
    <row r="201" s="14" customFormat="1">
      <c r="A201" s="14"/>
      <c r="B201" s="242"/>
      <c r="C201" s="243"/>
      <c r="D201" s="228" t="s">
        <v>161</v>
      </c>
      <c r="E201" s="244" t="s">
        <v>19</v>
      </c>
      <c r="F201" s="245" t="s">
        <v>295</v>
      </c>
      <c r="G201" s="243"/>
      <c r="H201" s="246">
        <v>20.129999999999999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161</v>
      </c>
      <c r="AU201" s="252" t="s">
        <v>82</v>
      </c>
      <c r="AV201" s="14" t="s">
        <v>82</v>
      </c>
      <c r="AW201" s="14" t="s">
        <v>32</v>
      </c>
      <c r="AX201" s="14" t="s">
        <v>80</v>
      </c>
      <c r="AY201" s="252" t="s">
        <v>118</v>
      </c>
    </row>
    <row r="202" s="2" customFormat="1" ht="33" customHeight="1">
      <c r="A202" s="39"/>
      <c r="B202" s="40"/>
      <c r="C202" s="215" t="s">
        <v>305</v>
      </c>
      <c r="D202" s="215" t="s">
        <v>120</v>
      </c>
      <c r="E202" s="216" t="s">
        <v>306</v>
      </c>
      <c r="F202" s="217" t="s">
        <v>307</v>
      </c>
      <c r="G202" s="218" t="s">
        <v>123</v>
      </c>
      <c r="H202" s="219">
        <v>271.13</v>
      </c>
      <c r="I202" s="220"/>
      <c r="J202" s="221">
        <f>ROUND(I202*H202,2)</f>
        <v>0</v>
      </c>
      <c r="K202" s="217" t="s">
        <v>124</v>
      </c>
      <c r="L202" s="45"/>
      <c r="M202" s="222" t="s">
        <v>19</v>
      </c>
      <c r="N202" s="223" t="s">
        <v>43</v>
      </c>
      <c r="O202" s="85"/>
      <c r="P202" s="224">
        <f>O202*H202</f>
        <v>0</v>
      </c>
      <c r="Q202" s="224">
        <v>0.084250000000000005</v>
      </c>
      <c r="R202" s="224">
        <f>Q202*H202</f>
        <v>22.842702500000001</v>
      </c>
      <c r="S202" s="224">
        <v>0</v>
      </c>
      <c r="T202" s="22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6" t="s">
        <v>125</v>
      </c>
      <c r="AT202" s="226" t="s">
        <v>120</v>
      </c>
      <c r="AU202" s="226" t="s">
        <v>82</v>
      </c>
      <c r="AY202" s="18" t="s">
        <v>118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8" t="s">
        <v>80</v>
      </c>
      <c r="BK202" s="227">
        <f>ROUND(I202*H202,2)</f>
        <v>0</v>
      </c>
      <c r="BL202" s="18" t="s">
        <v>125</v>
      </c>
      <c r="BM202" s="226" t="s">
        <v>308</v>
      </c>
    </row>
    <row r="203" s="2" customFormat="1">
      <c r="A203" s="39"/>
      <c r="B203" s="40"/>
      <c r="C203" s="41"/>
      <c r="D203" s="228" t="s">
        <v>127</v>
      </c>
      <c r="E203" s="41"/>
      <c r="F203" s="229" t="s">
        <v>309</v>
      </c>
      <c r="G203" s="41"/>
      <c r="H203" s="41"/>
      <c r="I203" s="133"/>
      <c r="J203" s="41"/>
      <c r="K203" s="41"/>
      <c r="L203" s="45"/>
      <c r="M203" s="230"/>
      <c r="N203" s="231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127</v>
      </c>
      <c r="AU203" s="18" t="s">
        <v>82</v>
      </c>
    </row>
    <row r="204" s="2" customFormat="1" ht="16.5" customHeight="1">
      <c r="A204" s="39"/>
      <c r="B204" s="40"/>
      <c r="C204" s="264" t="s">
        <v>310</v>
      </c>
      <c r="D204" s="264" t="s">
        <v>196</v>
      </c>
      <c r="E204" s="265" t="s">
        <v>311</v>
      </c>
      <c r="F204" s="266" t="s">
        <v>312</v>
      </c>
      <c r="G204" s="267" t="s">
        <v>123</v>
      </c>
      <c r="H204" s="268">
        <v>258.34199999999998</v>
      </c>
      <c r="I204" s="269"/>
      <c r="J204" s="270">
        <f>ROUND(I204*H204,2)</f>
        <v>0</v>
      </c>
      <c r="K204" s="266" t="s">
        <v>124</v>
      </c>
      <c r="L204" s="271"/>
      <c r="M204" s="272" t="s">
        <v>19</v>
      </c>
      <c r="N204" s="273" t="s">
        <v>43</v>
      </c>
      <c r="O204" s="85"/>
      <c r="P204" s="224">
        <f>O204*H204</f>
        <v>0</v>
      </c>
      <c r="Q204" s="224">
        <v>0.13100000000000001</v>
      </c>
      <c r="R204" s="224">
        <f>Q204*H204</f>
        <v>33.842801999999999</v>
      </c>
      <c r="S204" s="224">
        <v>0</v>
      </c>
      <c r="T204" s="22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6" t="s">
        <v>156</v>
      </c>
      <c r="AT204" s="226" t="s">
        <v>196</v>
      </c>
      <c r="AU204" s="226" t="s">
        <v>82</v>
      </c>
      <c r="AY204" s="18" t="s">
        <v>118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8" t="s">
        <v>80</v>
      </c>
      <c r="BK204" s="227">
        <f>ROUND(I204*H204,2)</f>
        <v>0</v>
      </c>
      <c r="BL204" s="18" t="s">
        <v>125</v>
      </c>
      <c r="BM204" s="226" t="s">
        <v>313</v>
      </c>
    </row>
    <row r="205" s="14" customFormat="1">
      <c r="A205" s="14"/>
      <c r="B205" s="242"/>
      <c r="C205" s="243"/>
      <c r="D205" s="228" t="s">
        <v>161</v>
      </c>
      <c r="E205" s="243"/>
      <c r="F205" s="245" t="s">
        <v>314</v>
      </c>
      <c r="G205" s="243"/>
      <c r="H205" s="246">
        <v>258.34199999999998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161</v>
      </c>
      <c r="AU205" s="252" t="s">
        <v>82</v>
      </c>
      <c r="AV205" s="14" t="s">
        <v>82</v>
      </c>
      <c r="AW205" s="14" t="s">
        <v>4</v>
      </c>
      <c r="AX205" s="14" t="s">
        <v>80</v>
      </c>
      <c r="AY205" s="252" t="s">
        <v>118</v>
      </c>
    </row>
    <row r="206" s="2" customFormat="1" ht="16.5" customHeight="1">
      <c r="A206" s="39"/>
      <c r="B206" s="40"/>
      <c r="C206" s="264" t="s">
        <v>315</v>
      </c>
      <c r="D206" s="264" t="s">
        <v>196</v>
      </c>
      <c r="E206" s="265" t="s">
        <v>316</v>
      </c>
      <c r="F206" s="266" t="s">
        <v>317</v>
      </c>
      <c r="G206" s="267" t="s">
        <v>123</v>
      </c>
      <c r="H206" s="268">
        <v>27.599</v>
      </c>
      <c r="I206" s="269"/>
      <c r="J206" s="270">
        <f>ROUND(I206*H206,2)</f>
        <v>0</v>
      </c>
      <c r="K206" s="266" t="s">
        <v>124</v>
      </c>
      <c r="L206" s="271"/>
      <c r="M206" s="272" t="s">
        <v>19</v>
      </c>
      <c r="N206" s="273" t="s">
        <v>43</v>
      </c>
      <c r="O206" s="85"/>
      <c r="P206" s="224">
        <f>O206*H206</f>
        <v>0</v>
      </c>
      <c r="Q206" s="224">
        <v>0.13100000000000001</v>
      </c>
      <c r="R206" s="224">
        <f>Q206*H206</f>
        <v>3.615469</v>
      </c>
      <c r="S206" s="224">
        <v>0</v>
      </c>
      <c r="T206" s="22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6" t="s">
        <v>156</v>
      </c>
      <c r="AT206" s="226" t="s">
        <v>196</v>
      </c>
      <c r="AU206" s="226" t="s">
        <v>82</v>
      </c>
      <c r="AY206" s="18" t="s">
        <v>118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8" t="s">
        <v>80</v>
      </c>
      <c r="BK206" s="227">
        <f>ROUND(I206*H206,2)</f>
        <v>0</v>
      </c>
      <c r="BL206" s="18" t="s">
        <v>125</v>
      </c>
      <c r="BM206" s="226" t="s">
        <v>318</v>
      </c>
    </row>
    <row r="207" s="14" customFormat="1">
      <c r="A207" s="14"/>
      <c r="B207" s="242"/>
      <c r="C207" s="243"/>
      <c r="D207" s="228" t="s">
        <v>161</v>
      </c>
      <c r="E207" s="243"/>
      <c r="F207" s="245" t="s">
        <v>319</v>
      </c>
      <c r="G207" s="243"/>
      <c r="H207" s="246">
        <v>27.599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161</v>
      </c>
      <c r="AU207" s="252" t="s">
        <v>82</v>
      </c>
      <c r="AV207" s="14" t="s">
        <v>82</v>
      </c>
      <c r="AW207" s="14" t="s">
        <v>4</v>
      </c>
      <c r="AX207" s="14" t="s">
        <v>80</v>
      </c>
      <c r="AY207" s="252" t="s">
        <v>118</v>
      </c>
    </row>
    <row r="208" s="2" customFormat="1" ht="33" customHeight="1">
      <c r="A208" s="39"/>
      <c r="B208" s="40"/>
      <c r="C208" s="215" t="s">
        <v>320</v>
      </c>
      <c r="D208" s="215" t="s">
        <v>120</v>
      </c>
      <c r="E208" s="216" t="s">
        <v>321</v>
      </c>
      <c r="F208" s="217" t="s">
        <v>322</v>
      </c>
      <c r="G208" s="218" t="s">
        <v>123</v>
      </c>
      <c r="H208" s="219">
        <v>25.09</v>
      </c>
      <c r="I208" s="220"/>
      <c r="J208" s="221">
        <f>ROUND(I208*H208,2)</f>
        <v>0</v>
      </c>
      <c r="K208" s="217" t="s">
        <v>124</v>
      </c>
      <c r="L208" s="45"/>
      <c r="M208" s="222" t="s">
        <v>19</v>
      </c>
      <c r="N208" s="223" t="s">
        <v>43</v>
      </c>
      <c r="O208" s="85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6" t="s">
        <v>125</v>
      </c>
      <c r="AT208" s="226" t="s">
        <v>120</v>
      </c>
      <c r="AU208" s="226" t="s">
        <v>82</v>
      </c>
      <c r="AY208" s="18" t="s">
        <v>118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8" t="s">
        <v>80</v>
      </c>
      <c r="BK208" s="227">
        <f>ROUND(I208*H208,2)</f>
        <v>0</v>
      </c>
      <c r="BL208" s="18" t="s">
        <v>125</v>
      </c>
      <c r="BM208" s="226" t="s">
        <v>323</v>
      </c>
    </row>
    <row r="209" s="2" customFormat="1">
      <c r="A209" s="39"/>
      <c r="B209" s="40"/>
      <c r="C209" s="41"/>
      <c r="D209" s="228" t="s">
        <v>127</v>
      </c>
      <c r="E209" s="41"/>
      <c r="F209" s="229" t="s">
        <v>309</v>
      </c>
      <c r="G209" s="41"/>
      <c r="H209" s="41"/>
      <c r="I209" s="133"/>
      <c r="J209" s="41"/>
      <c r="K209" s="41"/>
      <c r="L209" s="45"/>
      <c r="M209" s="230"/>
      <c r="N209" s="231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127</v>
      </c>
      <c r="AU209" s="18" t="s">
        <v>82</v>
      </c>
    </row>
    <row r="210" s="2" customFormat="1" ht="33" customHeight="1">
      <c r="A210" s="39"/>
      <c r="B210" s="40"/>
      <c r="C210" s="215" t="s">
        <v>324</v>
      </c>
      <c r="D210" s="215" t="s">
        <v>120</v>
      </c>
      <c r="E210" s="216" t="s">
        <v>325</v>
      </c>
      <c r="F210" s="217" t="s">
        <v>326</v>
      </c>
      <c r="G210" s="218" t="s">
        <v>123</v>
      </c>
      <c r="H210" s="219">
        <v>43.07</v>
      </c>
      <c r="I210" s="220"/>
      <c r="J210" s="221">
        <f>ROUND(I210*H210,2)</f>
        <v>0</v>
      </c>
      <c r="K210" s="217" t="s">
        <v>124</v>
      </c>
      <c r="L210" s="45"/>
      <c r="M210" s="222" t="s">
        <v>19</v>
      </c>
      <c r="N210" s="223" t="s">
        <v>43</v>
      </c>
      <c r="O210" s="85"/>
      <c r="P210" s="224">
        <f>O210*H210</f>
        <v>0</v>
      </c>
      <c r="Q210" s="224">
        <v>0.10362</v>
      </c>
      <c r="R210" s="224">
        <f>Q210*H210</f>
        <v>4.4629134000000006</v>
      </c>
      <c r="S210" s="224">
        <v>0</v>
      </c>
      <c r="T210" s="22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6" t="s">
        <v>125</v>
      </c>
      <c r="AT210" s="226" t="s">
        <v>120</v>
      </c>
      <c r="AU210" s="226" t="s">
        <v>82</v>
      </c>
      <c r="AY210" s="18" t="s">
        <v>118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8" t="s">
        <v>80</v>
      </c>
      <c r="BK210" s="227">
        <f>ROUND(I210*H210,2)</f>
        <v>0</v>
      </c>
      <c r="BL210" s="18" t="s">
        <v>125</v>
      </c>
      <c r="BM210" s="226" t="s">
        <v>327</v>
      </c>
    </row>
    <row r="211" s="2" customFormat="1">
      <c r="A211" s="39"/>
      <c r="B211" s="40"/>
      <c r="C211" s="41"/>
      <c r="D211" s="228" t="s">
        <v>127</v>
      </c>
      <c r="E211" s="41"/>
      <c r="F211" s="229" t="s">
        <v>328</v>
      </c>
      <c r="G211" s="41"/>
      <c r="H211" s="41"/>
      <c r="I211" s="133"/>
      <c r="J211" s="41"/>
      <c r="K211" s="41"/>
      <c r="L211" s="45"/>
      <c r="M211" s="230"/>
      <c r="N211" s="231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127</v>
      </c>
      <c r="AU211" s="18" t="s">
        <v>82</v>
      </c>
    </row>
    <row r="212" s="2" customFormat="1" ht="16.5" customHeight="1">
      <c r="A212" s="39"/>
      <c r="B212" s="40"/>
      <c r="C212" s="264" t="s">
        <v>329</v>
      </c>
      <c r="D212" s="264" t="s">
        <v>196</v>
      </c>
      <c r="E212" s="265" t="s">
        <v>330</v>
      </c>
      <c r="F212" s="266" t="s">
        <v>331</v>
      </c>
      <c r="G212" s="267" t="s">
        <v>123</v>
      </c>
      <c r="H212" s="268">
        <v>43.469999999999999</v>
      </c>
      <c r="I212" s="269"/>
      <c r="J212" s="270">
        <f>ROUND(I212*H212,2)</f>
        <v>0</v>
      </c>
      <c r="K212" s="266" t="s">
        <v>124</v>
      </c>
      <c r="L212" s="271"/>
      <c r="M212" s="272" t="s">
        <v>19</v>
      </c>
      <c r="N212" s="273" t="s">
        <v>43</v>
      </c>
      <c r="O212" s="85"/>
      <c r="P212" s="224">
        <f>O212*H212</f>
        <v>0</v>
      </c>
      <c r="Q212" s="224">
        <v>0.17599999999999999</v>
      </c>
      <c r="R212" s="224">
        <f>Q212*H212</f>
        <v>7.6507199999999997</v>
      </c>
      <c r="S212" s="224">
        <v>0</v>
      </c>
      <c r="T212" s="22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6" t="s">
        <v>156</v>
      </c>
      <c r="AT212" s="226" t="s">
        <v>196</v>
      </c>
      <c r="AU212" s="226" t="s">
        <v>82</v>
      </c>
      <c r="AY212" s="18" t="s">
        <v>118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8" t="s">
        <v>80</v>
      </c>
      <c r="BK212" s="227">
        <f>ROUND(I212*H212,2)</f>
        <v>0</v>
      </c>
      <c r="BL212" s="18" t="s">
        <v>125</v>
      </c>
      <c r="BM212" s="226" t="s">
        <v>332</v>
      </c>
    </row>
    <row r="213" s="14" customFormat="1">
      <c r="A213" s="14"/>
      <c r="B213" s="242"/>
      <c r="C213" s="243"/>
      <c r="D213" s="228" t="s">
        <v>161</v>
      </c>
      <c r="E213" s="243"/>
      <c r="F213" s="245" t="s">
        <v>333</v>
      </c>
      <c r="G213" s="243"/>
      <c r="H213" s="246">
        <v>43.469999999999999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161</v>
      </c>
      <c r="AU213" s="252" t="s">
        <v>82</v>
      </c>
      <c r="AV213" s="14" t="s">
        <v>82</v>
      </c>
      <c r="AW213" s="14" t="s">
        <v>4</v>
      </c>
      <c r="AX213" s="14" t="s">
        <v>80</v>
      </c>
      <c r="AY213" s="252" t="s">
        <v>118</v>
      </c>
    </row>
    <row r="214" s="2" customFormat="1" ht="16.5" customHeight="1">
      <c r="A214" s="39"/>
      <c r="B214" s="40"/>
      <c r="C214" s="264" t="s">
        <v>334</v>
      </c>
      <c r="D214" s="264" t="s">
        <v>196</v>
      </c>
      <c r="E214" s="265" t="s">
        <v>335</v>
      </c>
      <c r="F214" s="266" t="s">
        <v>336</v>
      </c>
      <c r="G214" s="267" t="s">
        <v>123</v>
      </c>
      <c r="H214" s="268">
        <v>1.837</v>
      </c>
      <c r="I214" s="269"/>
      <c r="J214" s="270">
        <f>ROUND(I214*H214,2)</f>
        <v>0</v>
      </c>
      <c r="K214" s="266" t="s">
        <v>124</v>
      </c>
      <c r="L214" s="271"/>
      <c r="M214" s="272" t="s">
        <v>19</v>
      </c>
      <c r="N214" s="273" t="s">
        <v>43</v>
      </c>
      <c r="O214" s="85"/>
      <c r="P214" s="224">
        <f>O214*H214</f>
        <v>0</v>
      </c>
      <c r="Q214" s="224">
        <v>0.17499999999999999</v>
      </c>
      <c r="R214" s="224">
        <f>Q214*H214</f>
        <v>0.32147499999999996</v>
      </c>
      <c r="S214" s="224">
        <v>0</v>
      </c>
      <c r="T214" s="22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6" t="s">
        <v>156</v>
      </c>
      <c r="AT214" s="226" t="s">
        <v>196</v>
      </c>
      <c r="AU214" s="226" t="s">
        <v>82</v>
      </c>
      <c r="AY214" s="18" t="s">
        <v>118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8" t="s">
        <v>80</v>
      </c>
      <c r="BK214" s="227">
        <f>ROUND(I214*H214,2)</f>
        <v>0</v>
      </c>
      <c r="BL214" s="18" t="s">
        <v>125</v>
      </c>
      <c r="BM214" s="226" t="s">
        <v>337</v>
      </c>
    </row>
    <row r="215" s="14" customFormat="1">
      <c r="A215" s="14"/>
      <c r="B215" s="242"/>
      <c r="C215" s="243"/>
      <c r="D215" s="228" t="s">
        <v>161</v>
      </c>
      <c r="E215" s="243"/>
      <c r="F215" s="245" t="s">
        <v>338</v>
      </c>
      <c r="G215" s="243"/>
      <c r="H215" s="246">
        <v>1.837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161</v>
      </c>
      <c r="AU215" s="252" t="s">
        <v>82</v>
      </c>
      <c r="AV215" s="14" t="s">
        <v>82</v>
      </c>
      <c r="AW215" s="14" t="s">
        <v>4</v>
      </c>
      <c r="AX215" s="14" t="s">
        <v>80</v>
      </c>
      <c r="AY215" s="252" t="s">
        <v>118</v>
      </c>
    </row>
    <row r="216" s="2" customFormat="1" ht="33" customHeight="1">
      <c r="A216" s="39"/>
      <c r="B216" s="40"/>
      <c r="C216" s="215" t="s">
        <v>339</v>
      </c>
      <c r="D216" s="215" t="s">
        <v>120</v>
      </c>
      <c r="E216" s="216" t="s">
        <v>340</v>
      </c>
      <c r="F216" s="217" t="s">
        <v>341</v>
      </c>
      <c r="G216" s="218" t="s">
        <v>123</v>
      </c>
      <c r="H216" s="219">
        <v>1.6699999999999999</v>
      </c>
      <c r="I216" s="220"/>
      <c r="J216" s="221">
        <f>ROUND(I216*H216,2)</f>
        <v>0</v>
      </c>
      <c r="K216" s="217" t="s">
        <v>124</v>
      </c>
      <c r="L216" s="45"/>
      <c r="M216" s="222" t="s">
        <v>19</v>
      </c>
      <c r="N216" s="223" t="s">
        <v>43</v>
      </c>
      <c r="O216" s="85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6" t="s">
        <v>125</v>
      </c>
      <c r="AT216" s="226" t="s">
        <v>120</v>
      </c>
      <c r="AU216" s="226" t="s">
        <v>82</v>
      </c>
      <c r="AY216" s="18" t="s">
        <v>118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80</v>
      </c>
      <c r="BK216" s="227">
        <f>ROUND(I216*H216,2)</f>
        <v>0</v>
      </c>
      <c r="BL216" s="18" t="s">
        <v>125</v>
      </c>
      <c r="BM216" s="226" t="s">
        <v>342</v>
      </c>
    </row>
    <row r="217" s="2" customFormat="1">
      <c r="A217" s="39"/>
      <c r="B217" s="40"/>
      <c r="C217" s="41"/>
      <c r="D217" s="228" t="s">
        <v>127</v>
      </c>
      <c r="E217" s="41"/>
      <c r="F217" s="229" t="s">
        <v>328</v>
      </c>
      <c r="G217" s="41"/>
      <c r="H217" s="41"/>
      <c r="I217" s="133"/>
      <c r="J217" s="41"/>
      <c r="K217" s="41"/>
      <c r="L217" s="45"/>
      <c r="M217" s="230"/>
      <c r="N217" s="231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127</v>
      </c>
      <c r="AU217" s="18" t="s">
        <v>82</v>
      </c>
    </row>
    <row r="218" s="2" customFormat="1" ht="33" customHeight="1">
      <c r="A218" s="39"/>
      <c r="B218" s="40"/>
      <c r="C218" s="215" t="s">
        <v>343</v>
      </c>
      <c r="D218" s="215" t="s">
        <v>120</v>
      </c>
      <c r="E218" s="216" t="s">
        <v>344</v>
      </c>
      <c r="F218" s="217" t="s">
        <v>345</v>
      </c>
      <c r="G218" s="218" t="s">
        <v>123</v>
      </c>
      <c r="H218" s="219">
        <v>40.770000000000003</v>
      </c>
      <c r="I218" s="220"/>
      <c r="J218" s="221">
        <f>ROUND(I218*H218,2)</f>
        <v>0</v>
      </c>
      <c r="K218" s="217" t="s">
        <v>124</v>
      </c>
      <c r="L218" s="45"/>
      <c r="M218" s="222" t="s">
        <v>19</v>
      </c>
      <c r="N218" s="223" t="s">
        <v>43</v>
      </c>
      <c r="O218" s="85"/>
      <c r="P218" s="224">
        <f>O218*H218</f>
        <v>0</v>
      </c>
      <c r="Q218" s="224">
        <v>0.098000000000000004</v>
      </c>
      <c r="R218" s="224">
        <f>Q218*H218</f>
        <v>3.9954600000000005</v>
      </c>
      <c r="S218" s="224">
        <v>0</v>
      </c>
      <c r="T218" s="22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6" t="s">
        <v>125</v>
      </c>
      <c r="AT218" s="226" t="s">
        <v>120</v>
      </c>
      <c r="AU218" s="226" t="s">
        <v>82</v>
      </c>
      <c r="AY218" s="18" t="s">
        <v>118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8" t="s">
        <v>80</v>
      </c>
      <c r="BK218" s="227">
        <f>ROUND(I218*H218,2)</f>
        <v>0</v>
      </c>
      <c r="BL218" s="18" t="s">
        <v>125</v>
      </c>
      <c r="BM218" s="226" t="s">
        <v>346</v>
      </c>
    </row>
    <row r="219" s="2" customFormat="1">
      <c r="A219" s="39"/>
      <c r="B219" s="40"/>
      <c r="C219" s="41"/>
      <c r="D219" s="228" t="s">
        <v>127</v>
      </c>
      <c r="E219" s="41"/>
      <c r="F219" s="229" t="s">
        <v>347</v>
      </c>
      <c r="G219" s="41"/>
      <c r="H219" s="41"/>
      <c r="I219" s="133"/>
      <c r="J219" s="41"/>
      <c r="K219" s="41"/>
      <c r="L219" s="45"/>
      <c r="M219" s="230"/>
      <c r="N219" s="231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127</v>
      </c>
      <c r="AU219" s="18" t="s">
        <v>82</v>
      </c>
    </row>
    <row r="220" s="13" customFormat="1">
      <c r="A220" s="13"/>
      <c r="B220" s="232"/>
      <c r="C220" s="233"/>
      <c r="D220" s="228" t="s">
        <v>161</v>
      </c>
      <c r="E220" s="234" t="s">
        <v>19</v>
      </c>
      <c r="F220" s="235" t="s">
        <v>249</v>
      </c>
      <c r="G220" s="233"/>
      <c r="H220" s="234" t="s">
        <v>19</v>
      </c>
      <c r="I220" s="236"/>
      <c r="J220" s="233"/>
      <c r="K220" s="233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161</v>
      </c>
      <c r="AU220" s="241" t="s">
        <v>82</v>
      </c>
      <c r="AV220" s="13" t="s">
        <v>80</v>
      </c>
      <c r="AW220" s="13" t="s">
        <v>32</v>
      </c>
      <c r="AX220" s="13" t="s">
        <v>72</v>
      </c>
      <c r="AY220" s="241" t="s">
        <v>118</v>
      </c>
    </row>
    <row r="221" s="14" customFormat="1">
      <c r="A221" s="14"/>
      <c r="B221" s="242"/>
      <c r="C221" s="243"/>
      <c r="D221" s="228" t="s">
        <v>161</v>
      </c>
      <c r="E221" s="244" t="s">
        <v>19</v>
      </c>
      <c r="F221" s="245" t="s">
        <v>211</v>
      </c>
      <c r="G221" s="243"/>
      <c r="H221" s="246">
        <v>40.770000000000003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161</v>
      </c>
      <c r="AU221" s="252" t="s">
        <v>82</v>
      </c>
      <c r="AV221" s="14" t="s">
        <v>82</v>
      </c>
      <c r="AW221" s="14" t="s">
        <v>32</v>
      </c>
      <c r="AX221" s="14" t="s">
        <v>80</v>
      </c>
      <c r="AY221" s="252" t="s">
        <v>118</v>
      </c>
    </row>
    <row r="222" s="2" customFormat="1" ht="16.5" customHeight="1">
      <c r="A222" s="39"/>
      <c r="B222" s="40"/>
      <c r="C222" s="264" t="s">
        <v>348</v>
      </c>
      <c r="D222" s="264" t="s">
        <v>196</v>
      </c>
      <c r="E222" s="265" t="s">
        <v>349</v>
      </c>
      <c r="F222" s="266" t="s">
        <v>350</v>
      </c>
      <c r="G222" s="267" t="s">
        <v>123</v>
      </c>
      <c r="H222" s="268">
        <v>42.808999999999998</v>
      </c>
      <c r="I222" s="269"/>
      <c r="J222" s="270">
        <f>ROUND(I222*H222,2)</f>
        <v>0</v>
      </c>
      <c r="K222" s="266" t="s">
        <v>124</v>
      </c>
      <c r="L222" s="271"/>
      <c r="M222" s="272" t="s">
        <v>19</v>
      </c>
      <c r="N222" s="273" t="s">
        <v>43</v>
      </c>
      <c r="O222" s="85"/>
      <c r="P222" s="224">
        <f>O222*H222</f>
        <v>0</v>
      </c>
      <c r="Q222" s="224">
        <v>0.108</v>
      </c>
      <c r="R222" s="224">
        <f>Q222*H222</f>
        <v>4.6233719999999998</v>
      </c>
      <c r="S222" s="224">
        <v>0</v>
      </c>
      <c r="T222" s="22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6" t="s">
        <v>156</v>
      </c>
      <c r="AT222" s="226" t="s">
        <v>196</v>
      </c>
      <c r="AU222" s="226" t="s">
        <v>82</v>
      </c>
      <c r="AY222" s="18" t="s">
        <v>118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8" t="s">
        <v>80</v>
      </c>
      <c r="BK222" s="227">
        <f>ROUND(I222*H222,2)</f>
        <v>0</v>
      </c>
      <c r="BL222" s="18" t="s">
        <v>125</v>
      </c>
      <c r="BM222" s="226" t="s">
        <v>351</v>
      </c>
    </row>
    <row r="223" s="14" customFormat="1">
      <c r="A223" s="14"/>
      <c r="B223" s="242"/>
      <c r="C223" s="243"/>
      <c r="D223" s="228" t="s">
        <v>161</v>
      </c>
      <c r="E223" s="243"/>
      <c r="F223" s="245" t="s">
        <v>352</v>
      </c>
      <c r="G223" s="243"/>
      <c r="H223" s="246">
        <v>42.808999999999998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161</v>
      </c>
      <c r="AU223" s="252" t="s">
        <v>82</v>
      </c>
      <c r="AV223" s="14" t="s">
        <v>82</v>
      </c>
      <c r="AW223" s="14" t="s">
        <v>4</v>
      </c>
      <c r="AX223" s="14" t="s">
        <v>80</v>
      </c>
      <c r="AY223" s="252" t="s">
        <v>118</v>
      </c>
    </row>
    <row r="224" s="12" customFormat="1" ht="22.8" customHeight="1">
      <c r="A224" s="12"/>
      <c r="B224" s="199"/>
      <c r="C224" s="200"/>
      <c r="D224" s="201" t="s">
        <v>71</v>
      </c>
      <c r="E224" s="213" t="s">
        <v>167</v>
      </c>
      <c r="F224" s="213" t="s">
        <v>353</v>
      </c>
      <c r="G224" s="200"/>
      <c r="H224" s="200"/>
      <c r="I224" s="203"/>
      <c r="J224" s="214">
        <f>BK224</f>
        <v>0</v>
      </c>
      <c r="K224" s="200"/>
      <c r="L224" s="205"/>
      <c r="M224" s="206"/>
      <c r="N224" s="207"/>
      <c r="O224" s="207"/>
      <c r="P224" s="208">
        <f>SUM(P225:P283)</f>
        <v>0</v>
      </c>
      <c r="Q224" s="207"/>
      <c r="R224" s="208">
        <f>SUM(R225:R283)</f>
        <v>94.386763840000015</v>
      </c>
      <c r="S224" s="207"/>
      <c r="T224" s="209">
        <f>SUM(T225:T283)</f>
        <v>13.829999999999998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0" t="s">
        <v>80</v>
      </c>
      <c r="AT224" s="211" t="s">
        <v>71</v>
      </c>
      <c r="AU224" s="211" t="s">
        <v>80</v>
      </c>
      <c r="AY224" s="210" t="s">
        <v>118</v>
      </c>
      <c r="BK224" s="212">
        <f>SUM(BK225:BK283)</f>
        <v>0</v>
      </c>
    </row>
    <row r="225" s="2" customFormat="1" ht="16.5" customHeight="1">
      <c r="A225" s="39"/>
      <c r="B225" s="40"/>
      <c r="C225" s="215" t="s">
        <v>354</v>
      </c>
      <c r="D225" s="215" t="s">
        <v>120</v>
      </c>
      <c r="E225" s="216" t="s">
        <v>355</v>
      </c>
      <c r="F225" s="217" t="s">
        <v>356</v>
      </c>
      <c r="G225" s="218" t="s">
        <v>357</v>
      </c>
      <c r="H225" s="219">
        <v>2</v>
      </c>
      <c r="I225" s="220"/>
      <c r="J225" s="221">
        <f>ROUND(I225*H225,2)</f>
        <v>0</v>
      </c>
      <c r="K225" s="217" t="s">
        <v>124</v>
      </c>
      <c r="L225" s="45"/>
      <c r="M225" s="222" t="s">
        <v>19</v>
      </c>
      <c r="N225" s="223" t="s">
        <v>43</v>
      </c>
      <c r="O225" s="85"/>
      <c r="P225" s="224">
        <f>O225*H225</f>
        <v>0</v>
      </c>
      <c r="Q225" s="224">
        <v>0.034569999999999997</v>
      </c>
      <c r="R225" s="224">
        <f>Q225*H225</f>
        <v>0.069139999999999993</v>
      </c>
      <c r="S225" s="224">
        <v>0</v>
      </c>
      <c r="T225" s="22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6" t="s">
        <v>125</v>
      </c>
      <c r="AT225" s="226" t="s">
        <v>120</v>
      </c>
      <c r="AU225" s="226" t="s">
        <v>82</v>
      </c>
      <c r="AY225" s="18" t="s">
        <v>118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8" t="s">
        <v>80</v>
      </c>
      <c r="BK225" s="227">
        <f>ROUND(I225*H225,2)</f>
        <v>0</v>
      </c>
      <c r="BL225" s="18" t="s">
        <v>125</v>
      </c>
      <c r="BM225" s="226" t="s">
        <v>358</v>
      </c>
    </row>
    <row r="226" s="2" customFormat="1">
      <c r="A226" s="39"/>
      <c r="B226" s="40"/>
      <c r="C226" s="41"/>
      <c r="D226" s="228" t="s">
        <v>127</v>
      </c>
      <c r="E226" s="41"/>
      <c r="F226" s="229" t="s">
        <v>359</v>
      </c>
      <c r="G226" s="41"/>
      <c r="H226" s="41"/>
      <c r="I226" s="133"/>
      <c r="J226" s="41"/>
      <c r="K226" s="41"/>
      <c r="L226" s="45"/>
      <c r="M226" s="230"/>
      <c r="N226" s="231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127</v>
      </c>
      <c r="AU226" s="18" t="s">
        <v>82</v>
      </c>
    </row>
    <row r="227" s="2" customFormat="1" ht="16.5" customHeight="1">
      <c r="A227" s="39"/>
      <c r="B227" s="40"/>
      <c r="C227" s="215" t="s">
        <v>360</v>
      </c>
      <c r="D227" s="215" t="s">
        <v>120</v>
      </c>
      <c r="E227" s="216" t="s">
        <v>361</v>
      </c>
      <c r="F227" s="217" t="s">
        <v>362</v>
      </c>
      <c r="G227" s="218" t="s">
        <v>357</v>
      </c>
      <c r="H227" s="219">
        <v>1</v>
      </c>
      <c r="I227" s="220"/>
      <c r="J227" s="221">
        <f>ROUND(I227*H227,2)</f>
        <v>0</v>
      </c>
      <c r="K227" s="217" t="s">
        <v>124</v>
      </c>
      <c r="L227" s="45"/>
      <c r="M227" s="222" t="s">
        <v>19</v>
      </c>
      <c r="N227" s="223" t="s">
        <v>43</v>
      </c>
      <c r="O227" s="85"/>
      <c r="P227" s="224">
        <f>O227*H227</f>
        <v>0</v>
      </c>
      <c r="Q227" s="224">
        <v>0.00069999999999999999</v>
      </c>
      <c r="R227" s="224">
        <f>Q227*H227</f>
        <v>0.00069999999999999999</v>
      </c>
      <c r="S227" s="224">
        <v>0</v>
      </c>
      <c r="T227" s="22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6" t="s">
        <v>125</v>
      </c>
      <c r="AT227" s="226" t="s">
        <v>120</v>
      </c>
      <c r="AU227" s="226" t="s">
        <v>82</v>
      </c>
      <c r="AY227" s="18" t="s">
        <v>118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8" t="s">
        <v>80</v>
      </c>
      <c r="BK227" s="227">
        <f>ROUND(I227*H227,2)</f>
        <v>0</v>
      </c>
      <c r="BL227" s="18" t="s">
        <v>125</v>
      </c>
      <c r="BM227" s="226" t="s">
        <v>363</v>
      </c>
    </row>
    <row r="228" s="2" customFormat="1">
      <c r="A228" s="39"/>
      <c r="B228" s="40"/>
      <c r="C228" s="41"/>
      <c r="D228" s="228" t="s">
        <v>127</v>
      </c>
      <c r="E228" s="41"/>
      <c r="F228" s="229" t="s">
        <v>364</v>
      </c>
      <c r="G228" s="41"/>
      <c r="H228" s="41"/>
      <c r="I228" s="133"/>
      <c r="J228" s="41"/>
      <c r="K228" s="41"/>
      <c r="L228" s="45"/>
      <c r="M228" s="230"/>
      <c r="N228" s="231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127</v>
      </c>
      <c r="AU228" s="18" t="s">
        <v>82</v>
      </c>
    </row>
    <row r="229" s="13" customFormat="1">
      <c r="A229" s="13"/>
      <c r="B229" s="232"/>
      <c r="C229" s="233"/>
      <c r="D229" s="228" t="s">
        <v>161</v>
      </c>
      <c r="E229" s="234" t="s">
        <v>19</v>
      </c>
      <c r="F229" s="235" t="s">
        <v>365</v>
      </c>
      <c r="G229" s="233"/>
      <c r="H229" s="234" t="s">
        <v>19</v>
      </c>
      <c r="I229" s="236"/>
      <c r="J229" s="233"/>
      <c r="K229" s="233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161</v>
      </c>
      <c r="AU229" s="241" t="s">
        <v>82</v>
      </c>
      <c r="AV229" s="13" t="s">
        <v>80</v>
      </c>
      <c r="AW229" s="13" t="s">
        <v>32</v>
      </c>
      <c r="AX229" s="13" t="s">
        <v>72</v>
      </c>
      <c r="AY229" s="241" t="s">
        <v>118</v>
      </c>
    </row>
    <row r="230" s="14" customFormat="1">
      <c r="A230" s="14"/>
      <c r="B230" s="242"/>
      <c r="C230" s="243"/>
      <c r="D230" s="228" t="s">
        <v>161</v>
      </c>
      <c r="E230" s="244" t="s">
        <v>19</v>
      </c>
      <c r="F230" s="245" t="s">
        <v>80</v>
      </c>
      <c r="G230" s="243"/>
      <c r="H230" s="246">
        <v>1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161</v>
      </c>
      <c r="AU230" s="252" t="s">
        <v>82</v>
      </c>
      <c r="AV230" s="14" t="s">
        <v>82</v>
      </c>
      <c r="AW230" s="14" t="s">
        <v>32</v>
      </c>
      <c r="AX230" s="14" t="s">
        <v>80</v>
      </c>
      <c r="AY230" s="252" t="s">
        <v>118</v>
      </c>
    </row>
    <row r="231" s="2" customFormat="1" ht="16.5" customHeight="1">
      <c r="A231" s="39"/>
      <c r="B231" s="40"/>
      <c r="C231" s="215" t="s">
        <v>366</v>
      </c>
      <c r="D231" s="215" t="s">
        <v>120</v>
      </c>
      <c r="E231" s="216" t="s">
        <v>367</v>
      </c>
      <c r="F231" s="217" t="s">
        <v>368</v>
      </c>
      <c r="G231" s="218" t="s">
        <v>357</v>
      </c>
      <c r="H231" s="219">
        <v>1</v>
      </c>
      <c r="I231" s="220"/>
      <c r="J231" s="221">
        <f>ROUND(I231*H231,2)</f>
        <v>0</v>
      </c>
      <c r="K231" s="217" t="s">
        <v>124</v>
      </c>
      <c r="L231" s="45"/>
      <c r="M231" s="222" t="s">
        <v>19</v>
      </c>
      <c r="N231" s="223" t="s">
        <v>43</v>
      </c>
      <c r="O231" s="85"/>
      <c r="P231" s="224">
        <f>O231*H231</f>
        <v>0</v>
      </c>
      <c r="Q231" s="224">
        <v>1.0000000000000001E-05</v>
      </c>
      <c r="R231" s="224">
        <f>Q231*H231</f>
        <v>1.0000000000000001E-05</v>
      </c>
      <c r="S231" s="224">
        <v>0</v>
      </c>
      <c r="T231" s="22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6" t="s">
        <v>125</v>
      </c>
      <c r="AT231" s="226" t="s">
        <v>120</v>
      </c>
      <c r="AU231" s="226" t="s">
        <v>82</v>
      </c>
      <c r="AY231" s="18" t="s">
        <v>118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8" t="s">
        <v>80</v>
      </c>
      <c r="BK231" s="227">
        <f>ROUND(I231*H231,2)</f>
        <v>0</v>
      </c>
      <c r="BL231" s="18" t="s">
        <v>125</v>
      </c>
      <c r="BM231" s="226" t="s">
        <v>369</v>
      </c>
    </row>
    <row r="232" s="2" customFormat="1">
      <c r="A232" s="39"/>
      <c r="B232" s="40"/>
      <c r="C232" s="41"/>
      <c r="D232" s="228" t="s">
        <v>127</v>
      </c>
      <c r="E232" s="41"/>
      <c r="F232" s="229" t="s">
        <v>364</v>
      </c>
      <c r="G232" s="41"/>
      <c r="H232" s="41"/>
      <c r="I232" s="133"/>
      <c r="J232" s="41"/>
      <c r="K232" s="41"/>
      <c r="L232" s="45"/>
      <c r="M232" s="230"/>
      <c r="N232" s="231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127</v>
      </c>
      <c r="AU232" s="18" t="s">
        <v>82</v>
      </c>
    </row>
    <row r="233" s="13" customFormat="1">
      <c r="A233" s="13"/>
      <c r="B233" s="232"/>
      <c r="C233" s="233"/>
      <c r="D233" s="228" t="s">
        <v>161</v>
      </c>
      <c r="E233" s="234" t="s">
        <v>19</v>
      </c>
      <c r="F233" s="235" t="s">
        <v>370</v>
      </c>
      <c r="G233" s="233"/>
      <c r="H233" s="234" t="s">
        <v>19</v>
      </c>
      <c r="I233" s="236"/>
      <c r="J233" s="233"/>
      <c r="K233" s="233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161</v>
      </c>
      <c r="AU233" s="241" t="s">
        <v>82</v>
      </c>
      <c r="AV233" s="13" t="s">
        <v>80</v>
      </c>
      <c r="AW233" s="13" t="s">
        <v>32</v>
      </c>
      <c r="AX233" s="13" t="s">
        <v>72</v>
      </c>
      <c r="AY233" s="241" t="s">
        <v>118</v>
      </c>
    </row>
    <row r="234" s="14" customFormat="1">
      <c r="A234" s="14"/>
      <c r="B234" s="242"/>
      <c r="C234" s="243"/>
      <c r="D234" s="228" t="s">
        <v>161</v>
      </c>
      <c r="E234" s="244" t="s">
        <v>19</v>
      </c>
      <c r="F234" s="245" t="s">
        <v>80</v>
      </c>
      <c r="G234" s="243"/>
      <c r="H234" s="246">
        <v>1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161</v>
      </c>
      <c r="AU234" s="252" t="s">
        <v>82</v>
      </c>
      <c r="AV234" s="14" t="s">
        <v>82</v>
      </c>
      <c r="AW234" s="14" t="s">
        <v>32</v>
      </c>
      <c r="AX234" s="14" t="s">
        <v>80</v>
      </c>
      <c r="AY234" s="252" t="s">
        <v>118</v>
      </c>
    </row>
    <row r="235" s="2" customFormat="1" ht="16.5" customHeight="1">
      <c r="A235" s="39"/>
      <c r="B235" s="40"/>
      <c r="C235" s="215" t="s">
        <v>371</v>
      </c>
      <c r="D235" s="215" t="s">
        <v>120</v>
      </c>
      <c r="E235" s="216" t="s">
        <v>372</v>
      </c>
      <c r="F235" s="217" t="s">
        <v>373</v>
      </c>
      <c r="G235" s="218" t="s">
        <v>357</v>
      </c>
      <c r="H235" s="219">
        <v>1</v>
      </c>
      <c r="I235" s="220"/>
      <c r="J235" s="221">
        <f>ROUND(I235*H235,2)</f>
        <v>0</v>
      </c>
      <c r="K235" s="217" t="s">
        <v>124</v>
      </c>
      <c r="L235" s="45"/>
      <c r="M235" s="222" t="s">
        <v>19</v>
      </c>
      <c r="N235" s="223" t="s">
        <v>43</v>
      </c>
      <c r="O235" s="85"/>
      <c r="P235" s="224">
        <f>O235*H235</f>
        <v>0</v>
      </c>
      <c r="Q235" s="224">
        <v>0.11241</v>
      </c>
      <c r="R235" s="224">
        <f>Q235*H235</f>
        <v>0.11241</v>
      </c>
      <c r="S235" s="224">
        <v>0</v>
      </c>
      <c r="T235" s="22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6" t="s">
        <v>125</v>
      </c>
      <c r="AT235" s="226" t="s">
        <v>120</v>
      </c>
      <c r="AU235" s="226" t="s">
        <v>82</v>
      </c>
      <c r="AY235" s="18" t="s">
        <v>118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8" t="s">
        <v>80</v>
      </c>
      <c r="BK235" s="227">
        <f>ROUND(I235*H235,2)</f>
        <v>0</v>
      </c>
      <c r="BL235" s="18" t="s">
        <v>125</v>
      </c>
      <c r="BM235" s="226" t="s">
        <v>374</v>
      </c>
    </row>
    <row r="236" s="2" customFormat="1">
      <c r="A236" s="39"/>
      <c r="B236" s="40"/>
      <c r="C236" s="41"/>
      <c r="D236" s="228" t="s">
        <v>127</v>
      </c>
      <c r="E236" s="41"/>
      <c r="F236" s="229" t="s">
        <v>375</v>
      </c>
      <c r="G236" s="41"/>
      <c r="H236" s="41"/>
      <c r="I236" s="133"/>
      <c r="J236" s="41"/>
      <c r="K236" s="41"/>
      <c r="L236" s="45"/>
      <c r="M236" s="230"/>
      <c r="N236" s="231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127</v>
      </c>
      <c r="AU236" s="18" t="s">
        <v>82</v>
      </c>
    </row>
    <row r="237" s="2" customFormat="1" ht="16.5" customHeight="1">
      <c r="A237" s="39"/>
      <c r="B237" s="40"/>
      <c r="C237" s="264" t="s">
        <v>376</v>
      </c>
      <c r="D237" s="264" t="s">
        <v>196</v>
      </c>
      <c r="E237" s="265" t="s">
        <v>377</v>
      </c>
      <c r="F237" s="266" t="s">
        <v>378</v>
      </c>
      <c r="G237" s="267" t="s">
        <v>357</v>
      </c>
      <c r="H237" s="268">
        <v>1</v>
      </c>
      <c r="I237" s="269"/>
      <c r="J237" s="270">
        <f>ROUND(I237*H237,2)</f>
        <v>0</v>
      </c>
      <c r="K237" s="266" t="s">
        <v>124</v>
      </c>
      <c r="L237" s="271"/>
      <c r="M237" s="272" t="s">
        <v>19</v>
      </c>
      <c r="N237" s="273" t="s">
        <v>43</v>
      </c>
      <c r="O237" s="85"/>
      <c r="P237" s="224">
        <f>O237*H237</f>
        <v>0</v>
      </c>
      <c r="Q237" s="224">
        <v>0.0025000000000000001</v>
      </c>
      <c r="R237" s="224">
        <f>Q237*H237</f>
        <v>0.0025000000000000001</v>
      </c>
      <c r="S237" s="224">
        <v>0</v>
      </c>
      <c r="T237" s="22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6" t="s">
        <v>156</v>
      </c>
      <c r="AT237" s="226" t="s">
        <v>196</v>
      </c>
      <c r="AU237" s="226" t="s">
        <v>82</v>
      </c>
      <c r="AY237" s="18" t="s">
        <v>118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8" t="s">
        <v>80</v>
      </c>
      <c r="BK237" s="227">
        <f>ROUND(I237*H237,2)</f>
        <v>0</v>
      </c>
      <c r="BL237" s="18" t="s">
        <v>125</v>
      </c>
      <c r="BM237" s="226" t="s">
        <v>379</v>
      </c>
    </row>
    <row r="238" s="2" customFormat="1" ht="16.5" customHeight="1">
      <c r="A238" s="39"/>
      <c r="B238" s="40"/>
      <c r="C238" s="264" t="s">
        <v>380</v>
      </c>
      <c r="D238" s="264" t="s">
        <v>196</v>
      </c>
      <c r="E238" s="265" t="s">
        <v>381</v>
      </c>
      <c r="F238" s="266" t="s">
        <v>382</v>
      </c>
      <c r="G238" s="267" t="s">
        <v>357</v>
      </c>
      <c r="H238" s="268">
        <v>1</v>
      </c>
      <c r="I238" s="269"/>
      <c r="J238" s="270">
        <f>ROUND(I238*H238,2)</f>
        <v>0</v>
      </c>
      <c r="K238" s="266" t="s">
        <v>124</v>
      </c>
      <c r="L238" s="271"/>
      <c r="M238" s="272" t="s">
        <v>19</v>
      </c>
      <c r="N238" s="273" t="s">
        <v>43</v>
      </c>
      <c r="O238" s="85"/>
      <c r="P238" s="224">
        <f>O238*H238</f>
        <v>0</v>
      </c>
      <c r="Q238" s="224">
        <v>0.0030000000000000001</v>
      </c>
      <c r="R238" s="224">
        <f>Q238*H238</f>
        <v>0.0030000000000000001</v>
      </c>
      <c r="S238" s="224">
        <v>0</v>
      </c>
      <c r="T238" s="22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6" t="s">
        <v>156</v>
      </c>
      <c r="AT238" s="226" t="s">
        <v>196</v>
      </c>
      <c r="AU238" s="226" t="s">
        <v>82</v>
      </c>
      <c r="AY238" s="18" t="s">
        <v>118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8" t="s">
        <v>80</v>
      </c>
      <c r="BK238" s="227">
        <f>ROUND(I238*H238,2)</f>
        <v>0</v>
      </c>
      <c r="BL238" s="18" t="s">
        <v>125</v>
      </c>
      <c r="BM238" s="226" t="s">
        <v>383</v>
      </c>
    </row>
    <row r="239" s="2" customFormat="1" ht="16.5" customHeight="1">
      <c r="A239" s="39"/>
      <c r="B239" s="40"/>
      <c r="C239" s="264" t="s">
        <v>384</v>
      </c>
      <c r="D239" s="264" t="s">
        <v>196</v>
      </c>
      <c r="E239" s="265" t="s">
        <v>385</v>
      </c>
      <c r="F239" s="266" t="s">
        <v>386</v>
      </c>
      <c r="G239" s="267" t="s">
        <v>357</v>
      </c>
      <c r="H239" s="268">
        <v>1</v>
      </c>
      <c r="I239" s="269"/>
      <c r="J239" s="270">
        <f>ROUND(I239*H239,2)</f>
        <v>0</v>
      </c>
      <c r="K239" s="266" t="s">
        <v>124</v>
      </c>
      <c r="L239" s="271"/>
      <c r="M239" s="272" t="s">
        <v>19</v>
      </c>
      <c r="N239" s="273" t="s">
        <v>43</v>
      </c>
      <c r="O239" s="85"/>
      <c r="P239" s="224">
        <f>O239*H239</f>
        <v>0</v>
      </c>
      <c r="Q239" s="224">
        <v>0.00035</v>
      </c>
      <c r="R239" s="224">
        <f>Q239*H239</f>
        <v>0.00035</v>
      </c>
      <c r="S239" s="224">
        <v>0</v>
      </c>
      <c r="T239" s="22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6" t="s">
        <v>156</v>
      </c>
      <c r="AT239" s="226" t="s">
        <v>196</v>
      </c>
      <c r="AU239" s="226" t="s">
        <v>82</v>
      </c>
      <c r="AY239" s="18" t="s">
        <v>118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8" t="s">
        <v>80</v>
      </c>
      <c r="BK239" s="227">
        <f>ROUND(I239*H239,2)</f>
        <v>0</v>
      </c>
      <c r="BL239" s="18" t="s">
        <v>125</v>
      </c>
      <c r="BM239" s="226" t="s">
        <v>387</v>
      </c>
    </row>
    <row r="240" s="2" customFormat="1" ht="16.5" customHeight="1">
      <c r="A240" s="39"/>
      <c r="B240" s="40"/>
      <c r="C240" s="264" t="s">
        <v>388</v>
      </c>
      <c r="D240" s="264" t="s">
        <v>196</v>
      </c>
      <c r="E240" s="265" t="s">
        <v>389</v>
      </c>
      <c r="F240" s="266" t="s">
        <v>390</v>
      </c>
      <c r="G240" s="267" t="s">
        <v>357</v>
      </c>
      <c r="H240" s="268">
        <v>1</v>
      </c>
      <c r="I240" s="269"/>
      <c r="J240" s="270">
        <f>ROUND(I240*H240,2)</f>
        <v>0</v>
      </c>
      <c r="K240" s="266" t="s">
        <v>124</v>
      </c>
      <c r="L240" s="271"/>
      <c r="M240" s="272" t="s">
        <v>19</v>
      </c>
      <c r="N240" s="273" t="s">
        <v>43</v>
      </c>
      <c r="O240" s="85"/>
      <c r="P240" s="224">
        <f>O240*H240</f>
        <v>0</v>
      </c>
      <c r="Q240" s="224">
        <v>0.00010000000000000001</v>
      </c>
      <c r="R240" s="224">
        <f>Q240*H240</f>
        <v>0.00010000000000000001</v>
      </c>
      <c r="S240" s="224">
        <v>0</v>
      </c>
      <c r="T240" s="22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6" t="s">
        <v>156</v>
      </c>
      <c r="AT240" s="226" t="s">
        <v>196</v>
      </c>
      <c r="AU240" s="226" t="s">
        <v>82</v>
      </c>
      <c r="AY240" s="18" t="s">
        <v>118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8" t="s">
        <v>80</v>
      </c>
      <c r="BK240" s="227">
        <f>ROUND(I240*H240,2)</f>
        <v>0</v>
      </c>
      <c r="BL240" s="18" t="s">
        <v>125</v>
      </c>
      <c r="BM240" s="226" t="s">
        <v>391</v>
      </c>
    </row>
    <row r="241" s="2" customFormat="1" ht="21.75" customHeight="1">
      <c r="A241" s="39"/>
      <c r="B241" s="40"/>
      <c r="C241" s="215" t="s">
        <v>392</v>
      </c>
      <c r="D241" s="215" t="s">
        <v>120</v>
      </c>
      <c r="E241" s="216" t="s">
        <v>393</v>
      </c>
      <c r="F241" s="217" t="s">
        <v>394</v>
      </c>
      <c r="G241" s="218" t="s">
        <v>147</v>
      </c>
      <c r="H241" s="219">
        <v>212.08000000000001</v>
      </c>
      <c r="I241" s="220"/>
      <c r="J241" s="221">
        <f>ROUND(I241*H241,2)</f>
        <v>0</v>
      </c>
      <c r="K241" s="217" t="s">
        <v>124</v>
      </c>
      <c r="L241" s="45"/>
      <c r="M241" s="222" t="s">
        <v>19</v>
      </c>
      <c r="N241" s="223" t="s">
        <v>43</v>
      </c>
      <c r="O241" s="85"/>
      <c r="P241" s="224">
        <f>O241*H241</f>
        <v>0</v>
      </c>
      <c r="Q241" s="224">
        <v>0.16849</v>
      </c>
      <c r="R241" s="224">
        <f>Q241*H241</f>
        <v>35.733359200000002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125</v>
      </c>
      <c r="AT241" s="226" t="s">
        <v>120</v>
      </c>
      <c r="AU241" s="226" t="s">
        <v>82</v>
      </c>
      <c r="AY241" s="18" t="s">
        <v>118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80</v>
      </c>
      <c r="BK241" s="227">
        <f>ROUND(I241*H241,2)</f>
        <v>0</v>
      </c>
      <c r="BL241" s="18" t="s">
        <v>125</v>
      </c>
      <c r="BM241" s="226" t="s">
        <v>395</v>
      </c>
    </row>
    <row r="242" s="2" customFormat="1">
      <c r="A242" s="39"/>
      <c r="B242" s="40"/>
      <c r="C242" s="41"/>
      <c r="D242" s="228" t="s">
        <v>127</v>
      </c>
      <c r="E242" s="41"/>
      <c r="F242" s="229" t="s">
        <v>396</v>
      </c>
      <c r="G242" s="41"/>
      <c r="H242" s="41"/>
      <c r="I242" s="133"/>
      <c r="J242" s="41"/>
      <c r="K242" s="41"/>
      <c r="L242" s="45"/>
      <c r="M242" s="230"/>
      <c r="N242" s="231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127</v>
      </c>
      <c r="AU242" s="18" t="s">
        <v>82</v>
      </c>
    </row>
    <row r="243" s="2" customFormat="1">
      <c r="A243" s="39"/>
      <c r="B243" s="40"/>
      <c r="C243" s="41"/>
      <c r="D243" s="228" t="s">
        <v>397</v>
      </c>
      <c r="E243" s="41"/>
      <c r="F243" s="229" t="s">
        <v>398</v>
      </c>
      <c r="G243" s="41"/>
      <c r="H243" s="41"/>
      <c r="I243" s="133"/>
      <c r="J243" s="41"/>
      <c r="K243" s="41"/>
      <c r="L243" s="45"/>
      <c r="M243" s="230"/>
      <c r="N243" s="231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397</v>
      </c>
      <c r="AU243" s="18" t="s">
        <v>82</v>
      </c>
    </row>
    <row r="244" s="2" customFormat="1" ht="16.5" customHeight="1">
      <c r="A244" s="39"/>
      <c r="B244" s="40"/>
      <c r="C244" s="264" t="s">
        <v>399</v>
      </c>
      <c r="D244" s="264" t="s">
        <v>196</v>
      </c>
      <c r="E244" s="265" t="s">
        <v>400</v>
      </c>
      <c r="F244" s="266" t="s">
        <v>401</v>
      </c>
      <c r="G244" s="267" t="s">
        <v>147</v>
      </c>
      <c r="H244" s="268">
        <v>143.357</v>
      </c>
      <c r="I244" s="269"/>
      <c r="J244" s="270">
        <f>ROUND(I244*H244,2)</f>
        <v>0</v>
      </c>
      <c r="K244" s="266" t="s">
        <v>124</v>
      </c>
      <c r="L244" s="271"/>
      <c r="M244" s="272" t="s">
        <v>19</v>
      </c>
      <c r="N244" s="273" t="s">
        <v>43</v>
      </c>
      <c r="O244" s="85"/>
      <c r="P244" s="224">
        <f>O244*H244</f>
        <v>0</v>
      </c>
      <c r="Q244" s="224">
        <v>0.125</v>
      </c>
      <c r="R244" s="224">
        <f>Q244*H244</f>
        <v>17.919625</v>
      </c>
      <c r="S244" s="224">
        <v>0</v>
      </c>
      <c r="T244" s="22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6" t="s">
        <v>156</v>
      </c>
      <c r="AT244" s="226" t="s">
        <v>196</v>
      </c>
      <c r="AU244" s="226" t="s">
        <v>82</v>
      </c>
      <c r="AY244" s="18" t="s">
        <v>118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8" t="s">
        <v>80</v>
      </c>
      <c r="BK244" s="227">
        <f>ROUND(I244*H244,2)</f>
        <v>0</v>
      </c>
      <c r="BL244" s="18" t="s">
        <v>125</v>
      </c>
      <c r="BM244" s="226" t="s">
        <v>402</v>
      </c>
    </row>
    <row r="245" s="14" customFormat="1">
      <c r="A245" s="14"/>
      <c r="B245" s="242"/>
      <c r="C245" s="243"/>
      <c r="D245" s="228" t="s">
        <v>161</v>
      </c>
      <c r="E245" s="243"/>
      <c r="F245" s="245" t="s">
        <v>403</v>
      </c>
      <c r="G245" s="243"/>
      <c r="H245" s="246">
        <v>143.357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2" t="s">
        <v>161</v>
      </c>
      <c r="AU245" s="252" t="s">
        <v>82</v>
      </c>
      <c r="AV245" s="14" t="s">
        <v>82</v>
      </c>
      <c r="AW245" s="14" t="s">
        <v>4</v>
      </c>
      <c r="AX245" s="14" t="s">
        <v>80</v>
      </c>
      <c r="AY245" s="252" t="s">
        <v>118</v>
      </c>
    </row>
    <row r="246" s="2" customFormat="1" ht="16.5" customHeight="1">
      <c r="A246" s="39"/>
      <c r="B246" s="40"/>
      <c r="C246" s="264" t="s">
        <v>404</v>
      </c>
      <c r="D246" s="264" t="s">
        <v>196</v>
      </c>
      <c r="E246" s="265" t="s">
        <v>405</v>
      </c>
      <c r="F246" s="266" t="s">
        <v>406</v>
      </c>
      <c r="G246" s="267" t="s">
        <v>147</v>
      </c>
      <c r="H246" s="268">
        <v>10.742000000000001</v>
      </c>
      <c r="I246" s="269"/>
      <c r="J246" s="270">
        <f>ROUND(I246*H246,2)</f>
        <v>0</v>
      </c>
      <c r="K246" s="266" t="s">
        <v>124</v>
      </c>
      <c r="L246" s="271"/>
      <c r="M246" s="272" t="s">
        <v>19</v>
      </c>
      <c r="N246" s="273" t="s">
        <v>43</v>
      </c>
      <c r="O246" s="85"/>
      <c r="P246" s="224">
        <f>O246*H246</f>
        <v>0</v>
      </c>
      <c r="Q246" s="224">
        <v>0.125</v>
      </c>
      <c r="R246" s="224">
        <f>Q246*H246</f>
        <v>1.3427500000000001</v>
      </c>
      <c r="S246" s="224">
        <v>0</v>
      </c>
      <c r="T246" s="22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6" t="s">
        <v>156</v>
      </c>
      <c r="AT246" s="226" t="s">
        <v>196</v>
      </c>
      <c r="AU246" s="226" t="s">
        <v>82</v>
      </c>
      <c r="AY246" s="18" t="s">
        <v>118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8" t="s">
        <v>80</v>
      </c>
      <c r="BK246" s="227">
        <f>ROUND(I246*H246,2)</f>
        <v>0</v>
      </c>
      <c r="BL246" s="18" t="s">
        <v>125</v>
      </c>
      <c r="BM246" s="226" t="s">
        <v>407</v>
      </c>
    </row>
    <row r="247" s="13" customFormat="1">
      <c r="A247" s="13"/>
      <c r="B247" s="232"/>
      <c r="C247" s="233"/>
      <c r="D247" s="228" t="s">
        <v>161</v>
      </c>
      <c r="E247" s="234" t="s">
        <v>19</v>
      </c>
      <c r="F247" s="235" t="s">
        <v>408</v>
      </c>
      <c r="G247" s="233"/>
      <c r="H247" s="234" t="s">
        <v>19</v>
      </c>
      <c r="I247" s="236"/>
      <c r="J247" s="233"/>
      <c r="K247" s="233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161</v>
      </c>
      <c r="AU247" s="241" t="s">
        <v>82</v>
      </c>
      <c r="AV247" s="13" t="s">
        <v>80</v>
      </c>
      <c r="AW247" s="13" t="s">
        <v>32</v>
      </c>
      <c r="AX247" s="13" t="s">
        <v>72</v>
      </c>
      <c r="AY247" s="241" t="s">
        <v>118</v>
      </c>
    </row>
    <row r="248" s="14" customFormat="1">
      <c r="A248" s="14"/>
      <c r="B248" s="242"/>
      <c r="C248" s="243"/>
      <c r="D248" s="228" t="s">
        <v>161</v>
      </c>
      <c r="E248" s="244" t="s">
        <v>19</v>
      </c>
      <c r="F248" s="245" t="s">
        <v>409</v>
      </c>
      <c r="G248" s="243"/>
      <c r="H248" s="246">
        <v>4.71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161</v>
      </c>
      <c r="AU248" s="252" t="s">
        <v>82</v>
      </c>
      <c r="AV248" s="14" t="s">
        <v>82</v>
      </c>
      <c r="AW248" s="14" t="s">
        <v>32</v>
      </c>
      <c r="AX248" s="14" t="s">
        <v>72</v>
      </c>
      <c r="AY248" s="252" t="s">
        <v>118</v>
      </c>
    </row>
    <row r="249" s="13" customFormat="1">
      <c r="A249" s="13"/>
      <c r="B249" s="232"/>
      <c r="C249" s="233"/>
      <c r="D249" s="228" t="s">
        <v>161</v>
      </c>
      <c r="E249" s="234" t="s">
        <v>19</v>
      </c>
      <c r="F249" s="235" t="s">
        <v>410</v>
      </c>
      <c r="G249" s="233"/>
      <c r="H249" s="234" t="s">
        <v>19</v>
      </c>
      <c r="I249" s="236"/>
      <c r="J249" s="233"/>
      <c r="K249" s="233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161</v>
      </c>
      <c r="AU249" s="241" t="s">
        <v>82</v>
      </c>
      <c r="AV249" s="13" t="s">
        <v>80</v>
      </c>
      <c r="AW249" s="13" t="s">
        <v>32</v>
      </c>
      <c r="AX249" s="13" t="s">
        <v>72</v>
      </c>
      <c r="AY249" s="241" t="s">
        <v>118</v>
      </c>
    </row>
    <row r="250" s="14" customFormat="1">
      <c r="A250" s="14"/>
      <c r="B250" s="242"/>
      <c r="C250" s="243"/>
      <c r="D250" s="228" t="s">
        <v>161</v>
      </c>
      <c r="E250" s="244" t="s">
        <v>19</v>
      </c>
      <c r="F250" s="245" t="s">
        <v>411</v>
      </c>
      <c r="G250" s="243"/>
      <c r="H250" s="246">
        <v>2.3500000000000001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161</v>
      </c>
      <c r="AU250" s="252" t="s">
        <v>82</v>
      </c>
      <c r="AV250" s="14" t="s">
        <v>82</v>
      </c>
      <c r="AW250" s="14" t="s">
        <v>32</v>
      </c>
      <c r="AX250" s="14" t="s">
        <v>72</v>
      </c>
      <c r="AY250" s="252" t="s">
        <v>118</v>
      </c>
    </row>
    <row r="251" s="13" customFormat="1">
      <c r="A251" s="13"/>
      <c r="B251" s="232"/>
      <c r="C251" s="233"/>
      <c r="D251" s="228" t="s">
        <v>161</v>
      </c>
      <c r="E251" s="234" t="s">
        <v>19</v>
      </c>
      <c r="F251" s="235" t="s">
        <v>412</v>
      </c>
      <c r="G251" s="233"/>
      <c r="H251" s="234" t="s">
        <v>19</v>
      </c>
      <c r="I251" s="236"/>
      <c r="J251" s="233"/>
      <c r="K251" s="233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161</v>
      </c>
      <c r="AU251" s="241" t="s">
        <v>82</v>
      </c>
      <c r="AV251" s="13" t="s">
        <v>80</v>
      </c>
      <c r="AW251" s="13" t="s">
        <v>32</v>
      </c>
      <c r="AX251" s="13" t="s">
        <v>72</v>
      </c>
      <c r="AY251" s="241" t="s">
        <v>118</v>
      </c>
    </row>
    <row r="252" s="14" customFormat="1">
      <c r="A252" s="14"/>
      <c r="B252" s="242"/>
      <c r="C252" s="243"/>
      <c r="D252" s="228" t="s">
        <v>161</v>
      </c>
      <c r="E252" s="244" t="s">
        <v>19</v>
      </c>
      <c r="F252" s="245" t="s">
        <v>413</v>
      </c>
      <c r="G252" s="243"/>
      <c r="H252" s="246">
        <v>3.1699999999999999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161</v>
      </c>
      <c r="AU252" s="252" t="s">
        <v>82</v>
      </c>
      <c r="AV252" s="14" t="s">
        <v>82</v>
      </c>
      <c r="AW252" s="14" t="s">
        <v>32</v>
      </c>
      <c r="AX252" s="14" t="s">
        <v>72</v>
      </c>
      <c r="AY252" s="252" t="s">
        <v>118</v>
      </c>
    </row>
    <row r="253" s="15" customFormat="1">
      <c r="A253" s="15"/>
      <c r="B253" s="253"/>
      <c r="C253" s="254"/>
      <c r="D253" s="228" t="s">
        <v>161</v>
      </c>
      <c r="E253" s="255" t="s">
        <v>19</v>
      </c>
      <c r="F253" s="256" t="s">
        <v>166</v>
      </c>
      <c r="G253" s="254"/>
      <c r="H253" s="257">
        <v>10.23</v>
      </c>
      <c r="I253" s="258"/>
      <c r="J253" s="254"/>
      <c r="K253" s="254"/>
      <c r="L253" s="259"/>
      <c r="M253" s="260"/>
      <c r="N253" s="261"/>
      <c r="O253" s="261"/>
      <c r="P253" s="261"/>
      <c r="Q253" s="261"/>
      <c r="R253" s="261"/>
      <c r="S253" s="261"/>
      <c r="T253" s="262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3" t="s">
        <v>161</v>
      </c>
      <c r="AU253" s="263" t="s">
        <v>82</v>
      </c>
      <c r="AV253" s="15" t="s">
        <v>125</v>
      </c>
      <c r="AW253" s="15" t="s">
        <v>32</v>
      </c>
      <c r="AX253" s="15" t="s">
        <v>80</v>
      </c>
      <c r="AY253" s="263" t="s">
        <v>118</v>
      </c>
    </row>
    <row r="254" s="14" customFormat="1">
      <c r="A254" s="14"/>
      <c r="B254" s="242"/>
      <c r="C254" s="243"/>
      <c r="D254" s="228" t="s">
        <v>161</v>
      </c>
      <c r="E254" s="243"/>
      <c r="F254" s="245" t="s">
        <v>414</v>
      </c>
      <c r="G254" s="243"/>
      <c r="H254" s="246">
        <v>10.742000000000001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161</v>
      </c>
      <c r="AU254" s="252" t="s">
        <v>82</v>
      </c>
      <c r="AV254" s="14" t="s">
        <v>82</v>
      </c>
      <c r="AW254" s="14" t="s">
        <v>4</v>
      </c>
      <c r="AX254" s="14" t="s">
        <v>80</v>
      </c>
      <c r="AY254" s="252" t="s">
        <v>118</v>
      </c>
    </row>
    <row r="255" s="2" customFormat="1" ht="16.5" customHeight="1">
      <c r="A255" s="39"/>
      <c r="B255" s="40"/>
      <c r="C255" s="264" t="s">
        <v>415</v>
      </c>
      <c r="D255" s="264" t="s">
        <v>196</v>
      </c>
      <c r="E255" s="265" t="s">
        <v>416</v>
      </c>
      <c r="F255" s="266" t="s">
        <v>417</v>
      </c>
      <c r="G255" s="267" t="s">
        <v>147</v>
      </c>
      <c r="H255" s="268">
        <v>65.058000000000007</v>
      </c>
      <c r="I255" s="269"/>
      <c r="J255" s="270">
        <f>ROUND(I255*H255,2)</f>
        <v>0</v>
      </c>
      <c r="K255" s="266" t="s">
        <v>124</v>
      </c>
      <c r="L255" s="271"/>
      <c r="M255" s="272" t="s">
        <v>19</v>
      </c>
      <c r="N255" s="273" t="s">
        <v>43</v>
      </c>
      <c r="O255" s="85"/>
      <c r="P255" s="224">
        <f>O255*H255</f>
        <v>0</v>
      </c>
      <c r="Q255" s="224">
        <v>0.082000000000000003</v>
      </c>
      <c r="R255" s="224">
        <f>Q255*H255</f>
        <v>5.3347560000000005</v>
      </c>
      <c r="S255" s="224">
        <v>0</v>
      </c>
      <c r="T255" s="22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6" t="s">
        <v>156</v>
      </c>
      <c r="AT255" s="226" t="s">
        <v>196</v>
      </c>
      <c r="AU255" s="226" t="s">
        <v>82</v>
      </c>
      <c r="AY255" s="18" t="s">
        <v>118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8" t="s">
        <v>80</v>
      </c>
      <c r="BK255" s="227">
        <f>ROUND(I255*H255,2)</f>
        <v>0</v>
      </c>
      <c r="BL255" s="18" t="s">
        <v>125</v>
      </c>
      <c r="BM255" s="226" t="s">
        <v>418</v>
      </c>
    </row>
    <row r="256" s="14" customFormat="1">
      <c r="A256" s="14"/>
      <c r="B256" s="242"/>
      <c r="C256" s="243"/>
      <c r="D256" s="228" t="s">
        <v>161</v>
      </c>
      <c r="E256" s="243"/>
      <c r="F256" s="245" t="s">
        <v>419</v>
      </c>
      <c r="G256" s="243"/>
      <c r="H256" s="246">
        <v>65.058000000000007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161</v>
      </c>
      <c r="AU256" s="252" t="s">
        <v>82</v>
      </c>
      <c r="AV256" s="14" t="s">
        <v>82</v>
      </c>
      <c r="AW256" s="14" t="s">
        <v>4</v>
      </c>
      <c r="AX256" s="14" t="s">
        <v>80</v>
      </c>
      <c r="AY256" s="252" t="s">
        <v>118</v>
      </c>
    </row>
    <row r="257" s="2" customFormat="1" ht="16.5" customHeight="1">
      <c r="A257" s="39"/>
      <c r="B257" s="40"/>
      <c r="C257" s="264" t="s">
        <v>420</v>
      </c>
      <c r="D257" s="264" t="s">
        <v>196</v>
      </c>
      <c r="E257" s="265" t="s">
        <v>421</v>
      </c>
      <c r="F257" s="266" t="s">
        <v>422</v>
      </c>
      <c r="G257" s="267" t="s">
        <v>147</v>
      </c>
      <c r="H257" s="268">
        <v>3.528</v>
      </c>
      <c r="I257" s="269"/>
      <c r="J257" s="270">
        <f>ROUND(I257*H257,2)</f>
        <v>0</v>
      </c>
      <c r="K257" s="266" t="s">
        <v>19</v>
      </c>
      <c r="L257" s="271"/>
      <c r="M257" s="272" t="s">
        <v>19</v>
      </c>
      <c r="N257" s="273" t="s">
        <v>43</v>
      </c>
      <c r="O257" s="85"/>
      <c r="P257" s="224">
        <f>O257*H257</f>
        <v>0</v>
      </c>
      <c r="Q257" s="224">
        <v>0.105</v>
      </c>
      <c r="R257" s="224">
        <f>Q257*H257</f>
        <v>0.37043999999999999</v>
      </c>
      <c r="S257" s="224">
        <v>0</v>
      </c>
      <c r="T257" s="22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6" t="s">
        <v>156</v>
      </c>
      <c r="AT257" s="226" t="s">
        <v>196</v>
      </c>
      <c r="AU257" s="226" t="s">
        <v>82</v>
      </c>
      <c r="AY257" s="18" t="s">
        <v>118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8" t="s">
        <v>80</v>
      </c>
      <c r="BK257" s="227">
        <f>ROUND(I257*H257,2)</f>
        <v>0</v>
      </c>
      <c r="BL257" s="18" t="s">
        <v>125</v>
      </c>
      <c r="BM257" s="226" t="s">
        <v>423</v>
      </c>
    </row>
    <row r="258" s="13" customFormat="1">
      <c r="A258" s="13"/>
      <c r="B258" s="232"/>
      <c r="C258" s="233"/>
      <c r="D258" s="228" t="s">
        <v>161</v>
      </c>
      <c r="E258" s="234" t="s">
        <v>19</v>
      </c>
      <c r="F258" s="235" t="s">
        <v>424</v>
      </c>
      <c r="G258" s="233"/>
      <c r="H258" s="234" t="s">
        <v>19</v>
      </c>
      <c r="I258" s="236"/>
      <c r="J258" s="233"/>
      <c r="K258" s="233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161</v>
      </c>
      <c r="AU258" s="241" t="s">
        <v>82</v>
      </c>
      <c r="AV258" s="13" t="s">
        <v>80</v>
      </c>
      <c r="AW258" s="13" t="s">
        <v>32</v>
      </c>
      <c r="AX258" s="13" t="s">
        <v>72</v>
      </c>
      <c r="AY258" s="241" t="s">
        <v>118</v>
      </c>
    </row>
    <row r="259" s="14" customFormat="1">
      <c r="A259" s="14"/>
      <c r="B259" s="242"/>
      <c r="C259" s="243"/>
      <c r="D259" s="228" t="s">
        <v>161</v>
      </c>
      <c r="E259" s="244" t="s">
        <v>19</v>
      </c>
      <c r="F259" s="245" t="s">
        <v>425</v>
      </c>
      <c r="G259" s="243"/>
      <c r="H259" s="246">
        <v>0.76000000000000001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161</v>
      </c>
      <c r="AU259" s="252" t="s">
        <v>82</v>
      </c>
      <c r="AV259" s="14" t="s">
        <v>82</v>
      </c>
      <c r="AW259" s="14" t="s">
        <v>32</v>
      </c>
      <c r="AX259" s="14" t="s">
        <v>72</v>
      </c>
      <c r="AY259" s="252" t="s">
        <v>118</v>
      </c>
    </row>
    <row r="260" s="13" customFormat="1">
      <c r="A260" s="13"/>
      <c r="B260" s="232"/>
      <c r="C260" s="233"/>
      <c r="D260" s="228" t="s">
        <v>161</v>
      </c>
      <c r="E260" s="234" t="s">
        <v>19</v>
      </c>
      <c r="F260" s="235" t="s">
        <v>426</v>
      </c>
      <c r="G260" s="233"/>
      <c r="H260" s="234" t="s">
        <v>19</v>
      </c>
      <c r="I260" s="236"/>
      <c r="J260" s="233"/>
      <c r="K260" s="233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161</v>
      </c>
      <c r="AU260" s="241" t="s">
        <v>82</v>
      </c>
      <c r="AV260" s="13" t="s">
        <v>80</v>
      </c>
      <c r="AW260" s="13" t="s">
        <v>32</v>
      </c>
      <c r="AX260" s="13" t="s">
        <v>72</v>
      </c>
      <c r="AY260" s="241" t="s">
        <v>118</v>
      </c>
    </row>
    <row r="261" s="14" customFormat="1">
      <c r="A261" s="14"/>
      <c r="B261" s="242"/>
      <c r="C261" s="243"/>
      <c r="D261" s="228" t="s">
        <v>161</v>
      </c>
      <c r="E261" s="244" t="s">
        <v>19</v>
      </c>
      <c r="F261" s="245" t="s">
        <v>427</v>
      </c>
      <c r="G261" s="243"/>
      <c r="H261" s="246">
        <v>2.6000000000000001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2" t="s">
        <v>161</v>
      </c>
      <c r="AU261" s="252" t="s">
        <v>82</v>
      </c>
      <c r="AV261" s="14" t="s">
        <v>82</v>
      </c>
      <c r="AW261" s="14" t="s">
        <v>32</v>
      </c>
      <c r="AX261" s="14" t="s">
        <v>72</v>
      </c>
      <c r="AY261" s="252" t="s">
        <v>118</v>
      </c>
    </row>
    <row r="262" s="15" customFormat="1">
      <c r="A262" s="15"/>
      <c r="B262" s="253"/>
      <c r="C262" s="254"/>
      <c r="D262" s="228" t="s">
        <v>161</v>
      </c>
      <c r="E262" s="255" t="s">
        <v>19</v>
      </c>
      <c r="F262" s="256" t="s">
        <v>166</v>
      </c>
      <c r="G262" s="254"/>
      <c r="H262" s="257">
        <v>3.3600000000000003</v>
      </c>
      <c r="I262" s="258"/>
      <c r="J262" s="254"/>
      <c r="K262" s="254"/>
      <c r="L262" s="259"/>
      <c r="M262" s="260"/>
      <c r="N262" s="261"/>
      <c r="O262" s="261"/>
      <c r="P262" s="261"/>
      <c r="Q262" s="261"/>
      <c r="R262" s="261"/>
      <c r="S262" s="261"/>
      <c r="T262" s="262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3" t="s">
        <v>161</v>
      </c>
      <c r="AU262" s="263" t="s">
        <v>82</v>
      </c>
      <c r="AV262" s="15" t="s">
        <v>125</v>
      </c>
      <c r="AW262" s="15" t="s">
        <v>32</v>
      </c>
      <c r="AX262" s="15" t="s">
        <v>80</v>
      </c>
      <c r="AY262" s="263" t="s">
        <v>118</v>
      </c>
    </row>
    <row r="263" s="14" customFormat="1">
      <c r="A263" s="14"/>
      <c r="B263" s="242"/>
      <c r="C263" s="243"/>
      <c r="D263" s="228" t="s">
        <v>161</v>
      </c>
      <c r="E263" s="243"/>
      <c r="F263" s="245" t="s">
        <v>428</v>
      </c>
      <c r="G263" s="243"/>
      <c r="H263" s="246">
        <v>3.528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161</v>
      </c>
      <c r="AU263" s="252" t="s">
        <v>82</v>
      </c>
      <c r="AV263" s="14" t="s">
        <v>82</v>
      </c>
      <c r="AW263" s="14" t="s">
        <v>4</v>
      </c>
      <c r="AX263" s="14" t="s">
        <v>80</v>
      </c>
      <c r="AY263" s="252" t="s">
        <v>118</v>
      </c>
    </row>
    <row r="264" s="2" customFormat="1" ht="16.5" customHeight="1">
      <c r="A264" s="39"/>
      <c r="B264" s="40"/>
      <c r="C264" s="215" t="s">
        <v>429</v>
      </c>
      <c r="D264" s="215" t="s">
        <v>120</v>
      </c>
      <c r="E264" s="216" t="s">
        <v>430</v>
      </c>
      <c r="F264" s="217" t="s">
        <v>431</v>
      </c>
      <c r="G264" s="218" t="s">
        <v>153</v>
      </c>
      <c r="H264" s="219">
        <v>14.846</v>
      </c>
      <c r="I264" s="220"/>
      <c r="J264" s="221">
        <f>ROUND(I264*H264,2)</f>
        <v>0</v>
      </c>
      <c r="K264" s="217" t="s">
        <v>124</v>
      </c>
      <c r="L264" s="45"/>
      <c r="M264" s="222" t="s">
        <v>19</v>
      </c>
      <c r="N264" s="223" t="s">
        <v>43</v>
      </c>
      <c r="O264" s="85"/>
      <c r="P264" s="224">
        <f>O264*H264</f>
        <v>0</v>
      </c>
      <c r="Q264" s="224">
        <v>2.2563399999999998</v>
      </c>
      <c r="R264" s="224">
        <f>Q264*H264</f>
        <v>33.49762364</v>
      </c>
      <c r="S264" s="224">
        <v>0</v>
      </c>
      <c r="T264" s="22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6" t="s">
        <v>125</v>
      </c>
      <c r="AT264" s="226" t="s">
        <v>120</v>
      </c>
      <c r="AU264" s="226" t="s">
        <v>82</v>
      </c>
      <c r="AY264" s="18" t="s">
        <v>118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8" t="s">
        <v>80</v>
      </c>
      <c r="BK264" s="227">
        <f>ROUND(I264*H264,2)</f>
        <v>0</v>
      </c>
      <c r="BL264" s="18" t="s">
        <v>125</v>
      </c>
      <c r="BM264" s="226" t="s">
        <v>432</v>
      </c>
    </row>
    <row r="265" s="14" customFormat="1">
      <c r="A265" s="14"/>
      <c r="B265" s="242"/>
      <c r="C265" s="243"/>
      <c r="D265" s="228" t="s">
        <v>161</v>
      </c>
      <c r="E265" s="244" t="s">
        <v>19</v>
      </c>
      <c r="F265" s="245" t="s">
        <v>433</v>
      </c>
      <c r="G265" s="243"/>
      <c r="H265" s="246">
        <v>14.846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161</v>
      </c>
      <c r="AU265" s="252" t="s">
        <v>82</v>
      </c>
      <c r="AV265" s="14" t="s">
        <v>82</v>
      </c>
      <c r="AW265" s="14" t="s">
        <v>32</v>
      </c>
      <c r="AX265" s="14" t="s">
        <v>80</v>
      </c>
      <c r="AY265" s="252" t="s">
        <v>118</v>
      </c>
    </row>
    <row r="266" s="2" customFormat="1" ht="16.5" customHeight="1">
      <c r="A266" s="39"/>
      <c r="B266" s="40"/>
      <c r="C266" s="215" t="s">
        <v>434</v>
      </c>
      <c r="D266" s="215" t="s">
        <v>120</v>
      </c>
      <c r="E266" s="216" t="s">
        <v>435</v>
      </c>
      <c r="F266" s="217" t="s">
        <v>436</v>
      </c>
      <c r="G266" s="218" t="s">
        <v>153</v>
      </c>
      <c r="H266" s="219">
        <v>6.165</v>
      </c>
      <c r="I266" s="220"/>
      <c r="J266" s="221">
        <f>ROUND(I266*H266,2)</f>
        <v>0</v>
      </c>
      <c r="K266" s="217" t="s">
        <v>124</v>
      </c>
      <c r="L266" s="45"/>
      <c r="M266" s="222" t="s">
        <v>19</v>
      </c>
      <c r="N266" s="223" t="s">
        <v>43</v>
      </c>
      <c r="O266" s="85"/>
      <c r="P266" s="224">
        <f>O266*H266</f>
        <v>0</v>
      </c>
      <c r="Q266" s="224">
        <v>0</v>
      </c>
      <c r="R266" s="224">
        <f>Q266*H266</f>
        <v>0</v>
      </c>
      <c r="S266" s="224">
        <v>2</v>
      </c>
      <c r="T266" s="225">
        <f>S266*H266</f>
        <v>12.33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6" t="s">
        <v>125</v>
      </c>
      <c r="AT266" s="226" t="s">
        <v>120</v>
      </c>
      <c r="AU266" s="226" t="s">
        <v>82</v>
      </c>
      <c r="AY266" s="18" t="s">
        <v>118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8" t="s">
        <v>80</v>
      </c>
      <c r="BK266" s="227">
        <f>ROUND(I266*H266,2)</f>
        <v>0</v>
      </c>
      <c r="BL266" s="18" t="s">
        <v>125</v>
      </c>
      <c r="BM266" s="226" t="s">
        <v>437</v>
      </c>
    </row>
    <row r="267" s="13" customFormat="1">
      <c r="A267" s="13"/>
      <c r="B267" s="232"/>
      <c r="C267" s="233"/>
      <c r="D267" s="228" t="s">
        <v>161</v>
      </c>
      <c r="E267" s="234" t="s">
        <v>19</v>
      </c>
      <c r="F267" s="235" t="s">
        <v>438</v>
      </c>
      <c r="G267" s="233"/>
      <c r="H267" s="234" t="s">
        <v>19</v>
      </c>
      <c r="I267" s="236"/>
      <c r="J267" s="233"/>
      <c r="K267" s="233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161</v>
      </c>
      <c r="AU267" s="241" t="s">
        <v>82</v>
      </c>
      <c r="AV267" s="13" t="s">
        <v>80</v>
      </c>
      <c r="AW267" s="13" t="s">
        <v>32</v>
      </c>
      <c r="AX267" s="13" t="s">
        <v>72</v>
      </c>
      <c r="AY267" s="241" t="s">
        <v>118</v>
      </c>
    </row>
    <row r="268" s="14" customFormat="1">
      <c r="A268" s="14"/>
      <c r="B268" s="242"/>
      <c r="C268" s="243"/>
      <c r="D268" s="228" t="s">
        <v>161</v>
      </c>
      <c r="E268" s="244" t="s">
        <v>19</v>
      </c>
      <c r="F268" s="245" t="s">
        <v>439</v>
      </c>
      <c r="G268" s="243"/>
      <c r="H268" s="246">
        <v>5.6699999999999999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2" t="s">
        <v>161</v>
      </c>
      <c r="AU268" s="252" t="s">
        <v>82</v>
      </c>
      <c r="AV268" s="14" t="s">
        <v>82</v>
      </c>
      <c r="AW268" s="14" t="s">
        <v>32</v>
      </c>
      <c r="AX268" s="14" t="s">
        <v>72</v>
      </c>
      <c r="AY268" s="252" t="s">
        <v>118</v>
      </c>
    </row>
    <row r="269" s="13" customFormat="1">
      <c r="A269" s="13"/>
      <c r="B269" s="232"/>
      <c r="C269" s="233"/>
      <c r="D269" s="228" t="s">
        <v>161</v>
      </c>
      <c r="E269" s="234" t="s">
        <v>19</v>
      </c>
      <c r="F269" s="235" t="s">
        <v>224</v>
      </c>
      <c r="G269" s="233"/>
      <c r="H269" s="234" t="s">
        <v>19</v>
      </c>
      <c r="I269" s="236"/>
      <c r="J269" s="233"/>
      <c r="K269" s="233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161</v>
      </c>
      <c r="AU269" s="241" t="s">
        <v>82</v>
      </c>
      <c r="AV269" s="13" t="s">
        <v>80</v>
      </c>
      <c r="AW269" s="13" t="s">
        <v>32</v>
      </c>
      <c r="AX269" s="13" t="s">
        <v>72</v>
      </c>
      <c r="AY269" s="241" t="s">
        <v>118</v>
      </c>
    </row>
    <row r="270" s="14" customFormat="1">
      <c r="A270" s="14"/>
      <c r="B270" s="242"/>
      <c r="C270" s="243"/>
      <c r="D270" s="228" t="s">
        <v>161</v>
      </c>
      <c r="E270" s="244" t="s">
        <v>19</v>
      </c>
      <c r="F270" s="245" t="s">
        <v>225</v>
      </c>
      <c r="G270" s="243"/>
      <c r="H270" s="246">
        <v>0.495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2" t="s">
        <v>161</v>
      </c>
      <c r="AU270" s="252" t="s">
        <v>82</v>
      </c>
      <c r="AV270" s="14" t="s">
        <v>82</v>
      </c>
      <c r="AW270" s="14" t="s">
        <v>32</v>
      </c>
      <c r="AX270" s="14" t="s">
        <v>72</v>
      </c>
      <c r="AY270" s="252" t="s">
        <v>118</v>
      </c>
    </row>
    <row r="271" s="15" customFormat="1">
      <c r="A271" s="15"/>
      <c r="B271" s="253"/>
      <c r="C271" s="254"/>
      <c r="D271" s="228" t="s">
        <v>161</v>
      </c>
      <c r="E271" s="255" t="s">
        <v>19</v>
      </c>
      <c r="F271" s="256" t="s">
        <v>166</v>
      </c>
      <c r="G271" s="254"/>
      <c r="H271" s="257">
        <v>6.165</v>
      </c>
      <c r="I271" s="258"/>
      <c r="J271" s="254"/>
      <c r="K271" s="254"/>
      <c r="L271" s="259"/>
      <c r="M271" s="260"/>
      <c r="N271" s="261"/>
      <c r="O271" s="261"/>
      <c r="P271" s="261"/>
      <c r="Q271" s="261"/>
      <c r="R271" s="261"/>
      <c r="S271" s="261"/>
      <c r="T271" s="262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3" t="s">
        <v>161</v>
      </c>
      <c r="AU271" s="263" t="s">
        <v>82</v>
      </c>
      <c r="AV271" s="15" t="s">
        <v>125</v>
      </c>
      <c r="AW271" s="15" t="s">
        <v>32</v>
      </c>
      <c r="AX271" s="15" t="s">
        <v>80</v>
      </c>
      <c r="AY271" s="263" t="s">
        <v>118</v>
      </c>
    </row>
    <row r="272" s="2" customFormat="1" ht="21.75" customHeight="1">
      <c r="A272" s="39"/>
      <c r="B272" s="40"/>
      <c r="C272" s="215" t="s">
        <v>440</v>
      </c>
      <c r="D272" s="215" t="s">
        <v>120</v>
      </c>
      <c r="E272" s="216" t="s">
        <v>441</v>
      </c>
      <c r="F272" s="217" t="s">
        <v>442</v>
      </c>
      <c r="G272" s="218" t="s">
        <v>357</v>
      </c>
      <c r="H272" s="219">
        <v>2</v>
      </c>
      <c r="I272" s="220"/>
      <c r="J272" s="221">
        <f>ROUND(I272*H272,2)</f>
        <v>0</v>
      </c>
      <c r="K272" s="217" t="s">
        <v>124</v>
      </c>
      <c r="L272" s="45"/>
      <c r="M272" s="222" t="s">
        <v>19</v>
      </c>
      <c r="N272" s="223" t="s">
        <v>43</v>
      </c>
      <c r="O272" s="85"/>
      <c r="P272" s="224">
        <f>O272*H272</f>
        <v>0</v>
      </c>
      <c r="Q272" s="224">
        <v>0</v>
      </c>
      <c r="R272" s="224">
        <f>Q272*H272</f>
        <v>0</v>
      </c>
      <c r="S272" s="224">
        <v>0.082000000000000003</v>
      </c>
      <c r="T272" s="225">
        <f>S272*H272</f>
        <v>0.16400000000000001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6" t="s">
        <v>125</v>
      </c>
      <c r="AT272" s="226" t="s">
        <v>120</v>
      </c>
      <c r="AU272" s="226" t="s">
        <v>82</v>
      </c>
      <c r="AY272" s="18" t="s">
        <v>118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8" t="s">
        <v>80</v>
      </c>
      <c r="BK272" s="227">
        <f>ROUND(I272*H272,2)</f>
        <v>0</v>
      </c>
      <c r="BL272" s="18" t="s">
        <v>125</v>
      </c>
      <c r="BM272" s="226" t="s">
        <v>443</v>
      </c>
    </row>
    <row r="273" s="2" customFormat="1">
      <c r="A273" s="39"/>
      <c r="B273" s="40"/>
      <c r="C273" s="41"/>
      <c r="D273" s="228" t="s">
        <v>127</v>
      </c>
      <c r="E273" s="41"/>
      <c r="F273" s="229" t="s">
        <v>444</v>
      </c>
      <c r="G273" s="41"/>
      <c r="H273" s="41"/>
      <c r="I273" s="133"/>
      <c r="J273" s="41"/>
      <c r="K273" s="41"/>
      <c r="L273" s="45"/>
      <c r="M273" s="230"/>
      <c r="N273" s="231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127</v>
      </c>
      <c r="AU273" s="18" t="s">
        <v>82</v>
      </c>
    </row>
    <row r="274" s="13" customFormat="1">
      <c r="A274" s="13"/>
      <c r="B274" s="232"/>
      <c r="C274" s="233"/>
      <c r="D274" s="228" t="s">
        <v>161</v>
      </c>
      <c r="E274" s="234" t="s">
        <v>19</v>
      </c>
      <c r="F274" s="235" t="s">
        <v>445</v>
      </c>
      <c r="G274" s="233"/>
      <c r="H274" s="234" t="s">
        <v>19</v>
      </c>
      <c r="I274" s="236"/>
      <c r="J274" s="233"/>
      <c r="K274" s="233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161</v>
      </c>
      <c r="AU274" s="241" t="s">
        <v>82</v>
      </c>
      <c r="AV274" s="13" t="s">
        <v>80</v>
      </c>
      <c r="AW274" s="13" t="s">
        <v>32</v>
      </c>
      <c r="AX274" s="13" t="s">
        <v>72</v>
      </c>
      <c r="AY274" s="241" t="s">
        <v>118</v>
      </c>
    </row>
    <row r="275" s="14" customFormat="1">
      <c r="A275" s="14"/>
      <c r="B275" s="242"/>
      <c r="C275" s="243"/>
      <c r="D275" s="228" t="s">
        <v>161</v>
      </c>
      <c r="E275" s="244" t="s">
        <v>19</v>
      </c>
      <c r="F275" s="245" t="s">
        <v>80</v>
      </c>
      <c r="G275" s="243"/>
      <c r="H275" s="246">
        <v>1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2" t="s">
        <v>161</v>
      </c>
      <c r="AU275" s="252" t="s">
        <v>82</v>
      </c>
      <c r="AV275" s="14" t="s">
        <v>82</v>
      </c>
      <c r="AW275" s="14" t="s">
        <v>32</v>
      </c>
      <c r="AX275" s="14" t="s">
        <v>72</v>
      </c>
      <c r="AY275" s="252" t="s">
        <v>118</v>
      </c>
    </row>
    <row r="276" s="13" customFormat="1">
      <c r="A276" s="13"/>
      <c r="B276" s="232"/>
      <c r="C276" s="233"/>
      <c r="D276" s="228" t="s">
        <v>161</v>
      </c>
      <c r="E276" s="234" t="s">
        <v>19</v>
      </c>
      <c r="F276" s="235" t="s">
        <v>446</v>
      </c>
      <c r="G276" s="233"/>
      <c r="H276" s="234" t="s">
        <v>19</v>
      </c>
      <c r="I276" s="236"/>
      <c r="J276" s="233"/>
      <c r="K276" s="233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161</v>
      </c>
      <c r="AU276" s="241" t="s">
        <v>82</v>
      </c>
      <c r="AV276" s="13" t="s">
        <v>80</v>
      </c>
      <c r="AW276" s="13" t="s">
        <v>32</v>
      </c>
      <c r="AX276" s="13" t="s">
        <v>72</v>
      </c>
      <c r="AY276" s="241" t="s">
        <v>118</v>
      </c>
    </row>
    <row r="277" s="14" customFormat="1">
      <c r="A277" s="14"/>
      <c r="B277" s="242"/>
      <c r="C277" s="243"/>
      <c r="D277" s="228" t="s">
        <v>161</v>
      </c>
      <c r="E277" s="244" t="s">
        <v>19</v>
      </c>
      <c r="F277" s="245" t="s">
        <v>80</v>
      </c>
      <c r="G277" s="243"/>
      <c r="H277" s="246">
        <v>1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161</v>
      </c>
      <c r="AU277" s="252" t="s">
        <v>82</v>
      </c>
      <c r="AV277" s="14" t="s">
        <v>82</v>
      </c>
      <c r="AW277" s="14" t="s">
        <v>32</v>
      </c>
      <c r="AX277" s="14" t="s">
        <v>72</v>
      </c>
      <c r="AY277" s="252" t="s">
        <v>118</v>
      </c>
    </row>
    <row r="278" s="15" customFormat="1">
      <c r="A278" s="15"/>
      <c r="B278" s="253"/>
      <c r="C278" s="254"/>
      <c r="D278" s="228" t="s">
        <v>161</v>
      </c>
      <c r="E278" s="255" t="s">
        <v>19</v>
      </c>
      <c r="F278" s="256" t="s">
        <v>166</v>
      </c>
      <c r="G278" s="254"/>
      <c r="H278" s="257">
        <v>2</v>
      </c>
      <c r="I278" s="258"/>
      <c r="J278" s="254"/>
      <c r="K278" s="254"/>
      <c r="L278" s="259"/>
      <c r="M278" s="260"/>
      <c r="N278" s="261"/>
      <c r="O278" s="261"/>
      <c r="P278" s="261"/>
      <c r="Q278" s="261"/>
      <c r="R278" s="261"/>
      <c r="S278" s="261"/>
      <c r="T278" s="262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3" t="s">
        <v>161</v>
      </c>
      <c r="AU278" s="263" t="s">
        <v>82</v>
      </c>
      <c r="AV278" s="15" t="s">
        <v>125</v>
      </c>
      <c r="AW278" s="15" t="s">
        <v>32</v>
      </c>
      <c r="AX278" s="15" t="s">
        <v>80</v>
      </c>
      <c r="AY278" s="263" t="s">
        <v>118</v>
      </c>
    </row>
    <row r="279" s="2" customFormat="1" ht="21.75" customHeight="1">
      <c r="A279" s="39"/>
      <c r="B279" s="40"/>
      <c r="C279" s="215" t="s">
        <v>447</v>
      </c>
      <c r="D279" s="215" t="s">
        <v>120</v>
      </c>
      <c r="E279" s="216" t="s">
        <v>448</v>
      </c>
      <c r="F279" s="217" t="s">
        <v>449</v>
      </c>
      <c r="G279" s="218" t="s">
        <v>357</v>
      </c>
      <c r="H279" s="219">
        <v>1</v>
      </c>
      <c r="I279" s="220"/>
      <c r="J279" s="221">
        <f>ROUND(I279*H279,2)</f>
        <v>0</v>
      </c>
      <c r="K279" s="217" t="s">
        <v>124</v>
      </c>
      <c r="L279" s="45"/>
      <c r="M279" s="222" t="s">
        <v>19</v>
      </c>
      <c r="N279" s="223" t="s">
        <v>43</v>
      </c>
      <c r="O279" s="85"/>
      <c r="P279" s="224">
        <f>O279*H279</f>
        <v>0</v>
      </c>
      <c r="Q279" s="224">
        <v>0</v>
      </c>
      <c r="R279" s="224">
        <f>Q279*H279</f>
        <v>0</v>
      </c>
      <c r="S279" s="224">
        <v>0.0040000000000000001</v>
      </c>
      <c r="T279" s="225">
        <f>S279*H279</f>
        <v>0.0040000000000000001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6" t="s">
        <v>125</v>
      </c>
      <c r="AT279" s="226" t="s">
        <v>120</v>
      </c>
      <c r="AU279" s="226" t="s">
        <v>82</v>
      </c>
      <c r="AY279" s="18" t="s">
        <v>118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8" t="s">
        <v>80</v>
      </c>
      <c r="BK279" s="227">
        <f>ROUND(I279*H279,2)</f>
        <v>0</v>
      </c>
      <c r="BL279" s="18" t="s">
        <v>125</v>
      </c>
      <c r="BM279" s="226" t="s">
        <v>450</v>
      </c>
    </row>
    <row r="280" s="2" customFormat="1">
      <c r="A280" s="39"/>
      <c r="B280" s="40"/>
      <c r="C280" s="41"/>
      <c r="D280" s="228" t="s">
        <v>127</v>
      </c>
      <c r="E280" s="41"/>
      <c r="F280" s="229" t="s">
        <v>451</v>
      </c>
      <c r="G280" s="41"/>
      <c r="H280" s="41"/>
      <c r="I280" s="133"/>
      <c r="J280" s="41"/>
      <c r="K280" s="41"/>
      <c r="L280" s="45"/>
      <c r="M280" s="230"/>
      <c r="N280" s="231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127</v>
      </c>
      <c r="AU280" s="18" t="s">
        <v>82</v>
      </c>
    </row>
    <row r="281" s="13" customFormat="1">
      <c r="A281" s="13"/>
      <c r="B281" s="232"/>
      <c r="C281" s="233"/>
      <c r="D281" s="228" t="s">
        <v>161</v>
      </c>
      <c r="E281" s="234" t="s">
        <v>19</v>
      </c>
      <c r="F281" s="235" t="s">
        <v>452</v>
      </c>
      <c r="G281" s="233"/>
      <c r="H281" s="234" t="s">
        <v>19</v>
      </c>
      <c r="I281" s="236"/>
      <c r="J281" s="233"/>
      <c r="K281" s="233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161</v>
      </c>
      <c r="AU281" s="241" t="s">
        <v>82</v>
      </c>
      <c r="AV281" s="13" t="s">
        <v>80</v>
      </c>
      <c r="AW281" s="13" t="s">
        <v>32</v>
      </c>
      <c r="AX281" s="13" t="s">
        <v>72</v>
      </c>
      <c r="AY281" s="241" t="s">
        <v>118</v>
      </c>
    </row>
    <row r="282" s="14" customFormat="1">
      <c r="A282" s="14"/>
      <c r="B282" s="242"/>
      <c r="C282" s="243"/>
      <c r="D282" s="228" t="s">
        <v>161</v>
      </c>
      <c r="E282" s="244" t="s">
        <v>19</v>
      </c>
      <c r="F282" s="245" t="s">
        <v>80</v>
      </c>
      <c r="G282" s="243"/>
      <c r="H282" s="246">
        <v>1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161</v>
      </c>
      <c r="AU282" s="252" t="s">
        <v>82</v>
      </c>
      <c r="AV282" s="14" t="s">
        <v>82</v>
      </c>
      <c r="AW282" s="14" t="s">
        <v>32</v>
      </c>
      <c r="AX282" s="14" t="s">
        <v>80</v>
      </c>
      <c r="AY282" s="252" t="s">
        <v>118</v>
      </c>
    </row>
    <row r="283" s="2" customFormat="1" ht="16.5" customHeight="1">
      <c r="A283" s="39"/>
      <c r="B283" s="40"/>
      <c r="C283" s="215" t="s">
        <v>453</v>
      </c>
      <c r="D283" s="215" t="s">
        <v>120</v>
      </c>
      <c r="E283" s="216" t="s">
        <v>454</v>
      </c>
      <c r="F283" s="217" t="s">
        <v>455</v>
      </c>
      <c r="G283" s="218" t="s">
        <v>147</v>
      </c>
      <c r="H283" s="219">
        <v>36</v>
      </c>
      <c r="I283" s="220"/>
      <c r="J283" s="221">
        <f>ROUND(I283*H283,2)</f>
        <v>0</v>
      </c>
      <c r="K283" s="217" t="s">
        <v>124</v>
      </c>
      <c r="L283" s="45"/>
      <c r="M283" s="222" t="s">
        <v>19</v>
      </c>
      <c r="N283" s="223" t="s">
        <v>43</v>
      </c>
      <c r="O283" s="85"/>
      <c r="P283" s="224">
        <f>O283*H283</f>
        <v>0</v>
      </c>
      <c r="Q283" s="224">
        <v>0</v>
      </c>
      <c r="R283" s="224">
        <f>Q283*H283</f>
        <v>0</v>
      </c>
      <c r="S283" s="224">
        <v>0.036999999999999998</v>
      </c>
      <c r="T283" s="225">
        <f>S283*H283</f>
        <v>1.3319999999999999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6" t="s">
        <v>125</v>
      </c>
      <c r="AT283" s="226" t="s">
        <v>120</v>
      </c>
      <c r="AU283" s="226" t="s">
        <v>82</v>
      </c>
      <c r="AY283" s="18" t="s">
        <v>118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8" t="s">
        <v>80</v>
      </c>
      <c r="BK283" s="227">
        <f>ROUND(I283*H283,2)</f>
        <v>0</v>
      </c>
      <c r="BL283" s="18" t="s">
        <v>125</v>
      </c>
      <c r="BM283" s="226" t="s">
        <v>456</v>
      </c>
    </row>
    <row r="284" s="12" customFormat="1" ht="22.8" customHeight="1">
      <c r="A284" s="12"/>
      <c r="B284" s="199"/>
      <c r="C284" s="200"/>
      <c r="D284" s="201" t="s">
        <v>71</v>
      </c>
      <c r="E284" s="213" t="s">
        <v>457</v>
      </c>
      <c r="F284" s="213" t="s">
        <v>458</v>
      </c>
      <c r="G284" s="200"/>
      <c r="H284" s="200"/>
      <c r="I284" s="203"/>
      <c r="J284" s="214">
        <f>BK284</f>
        <v>0</v>
      </c>
      <c r="K284" s="200"/>
      <c r="L284" s="205"/>
      <c r="M284" s="206"/>
      <c r="N284" s="207"/>
      <c r="O284" s="207"/>
      <c r="P284" s="208">
        <f>SUM(P285:P297)</f>
        <v>0</v>
      </c>
      <c r="Q284" s="207"/>
      <c r="R284" s="208">
        <f>SUM(R285:R297)</f>
        <v>0</v>
      </c>
      <c r="S284" s="207"/>
      <c r="T284" s="209">
        <f>SUM(T285:T297)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0" t="s">
        <v>80</v>
      </c>
      <c r="AT284" s="211" t="s">
        <v>71</v>
      </c>
      <c r="AU284" s="211" t="s">
        <v>80</v>
      </c>
      <c r="AY284" s="210" t="s">
        <v>118</v>
      </c>
      <c r="BK284" s="212">
        <f>SUM(BK285:BK297)</f>
        <v>0</v>
      </c>
    </row>
    <row r="285" s="2" customFormat="1" ht="21.75" customHeight="1">
      <c r="A285" s="39"/>
      <c r="B285" s="40"/>
      <c r="C285" s="215" t="s">
        <v>459</v>
      </c>
      <c r="D285" s="215" t="s">
        <v>120</v>
      </c>
      <c r="E285" s="216" t="s">
        <v>460</v>
      </c>
      <c r="F285" s="217" t="s">
        <v>461</v>
      </c>
      <c r="G285" s="218" t="s">
        <v>199</v>
      </c>
      <c r="H285" s="219">
        <v>281.20600000000002</v>
      </c>
      <c r="I285" s="220"/>
      <c r="J285" s="221">
        <f>ROUND(I285*H285,2)</f>
        <v>0</v>
      </c>
      <c r="K285" s="217" t="s">
        <v>124</v>
      </c>
      <c r="L285" s="45"/>
      <c r="M285" s="222" t="s">
        <v>19</v>
      </c>
      <c r="N285" s="223" t="s">
        <v>43</v>
      </c>
      <c r="O285" s="85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6" t="s">
        <v>125</v>
      </c>
      <c r="AT285" s="226" t="s">
        <v>120</v>
      </c>
      <c r="AU285" s="226" t="s">
        <v>82</v>
      </c>
      <c r="AY285" s="18" t="s">
        <v>118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8" t="s">
        <v>80</v>
      </c>
      <c r="BK285" s="227">
        <f>ROUND(I285*H285,2)</f>
        <v>0</v>
      </c>
      <c r="BL285" s="18" t="s">
        <v>125</v>
      </c>
      <c r="BM285" s="226" t="s">
        <v>462</v>
      </c>
    </row>
    <row r="286" s="2" customFormat="1">
      <c r="A286" s="39"/>
      <c r="B286" s="40"/>
      <c r="C286" s="41"/>
      <c r="D286" s="228" t="s">
        <v>127</v>
      </c>
      <c r="E286" s="41"/>
      <c r="F286" s="229" t="s">
        <v>463</v>
      </c>
      <c r="G286" s="41"/>
      <c r="H286" s="41"/>
      <c r="I286" s="133"/>
      <c r="J286" s="41"/>
      <c r="K286" s="41"/>
      <c r="L286" s="45"/>
      <c r="M286" s="230"/>
      <c r="N286" s="231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127</v>
      </c>
      <c r="AU286" s="18" t="s">
        <v>82</v>
      </c>
    </row>
    <row r="287" s="2" customFormat="1" ht="21.75" customHeight="1">
      <c r="A287" s="39"/>
      <c r="B287" s="40"/>
      <c r="C287" s="215" t="s">
        <v>464</v>
      </c>
      <c r="D287" s="215" t="s">
        <v>120</v>
      </c>
      <c r="E287" s="216" t="s">
        <v>465</v>
      </c>
      <c r="F287" s="217" t="s">
        <v>466</v>
      </c>
      <c r="G287" s="218" t="s">
        <v>199</v>
      </c>
      <c r="H287" s="219">
        <v>1537.404</v>
      </c>
      <c r="I287" s="220"/>
      <c r="J287" s="221">
        <f>ROUND(I287*H287,2)</f>
        <v>0</v>
      </c>
      <c r="K287" s="217" t="s">
        <v>124</v>
      </c>
      <c r="L287" s="45"/>
      <c r="M287" s="222" t="s">
        <v>19</v>
      </c>
      <c r="N287" s="223" t="s">
        <v>43</v>
      </c>
      <c r="O287" s="85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6" t="s">
        <v>125</v>
      </c>
      <c r="AT287" s="226" t="s">
        <v>120</v>
      </c>
      <c r="AU287" s="226" t="s">
        <v>82</v>
      </c>
      <c r="AY287" s="18" t="s">
        <v>118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8" t="s">
        <v>80</v>
      </c>
      <c r="BK287" s="227">
        <f>ROUND(I287*H287,2)</f>
        <v>0</v>
      </c>
      <c r="BL287" s="18" t="s">
        <v>125</v>
      </c>
      <c r="BM287" s="226" t="s">
        <v>467</v>
      </c>
    </row>
    <row r="288" s="2" customFormat="1">
      <c r="A288" s="39"/>
      <c r="B288" s="40"/>
      <c r="C288" s="41"/>
      <c r="D288" s="228" t="s">
        <v>127</v>
      </c>
      <c r="E288" s="41"/>
      <c r="F288" s="229" t="s">
        <v>463</v>
      </c>
      <c r="G288" s="41"/>
      <c r="H288" s="41"/>
      <c r="I288" s="133"/>
      <c r="J288" s="41"/>
      <c r="K288" s="41"/>
      <c r="L288" s="45"/>
      <c r="M288" s="230"/>
      <c r="N288" s="231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127</v>
      </c>
      <c r="AU288" s="18" t="s">
        <v>82</v>
      </c>
    </row>
    <row r="289" s="13" customFormat="1">
      <c r="A289" s="13"/>
      <c r="B289" s="232"/>
      <c r="C289" s="233"/>
      <c r="D289" s="228" t="s">
        <v>161</v>
      </c>
      <c r="E289" s="234" t="s">
        <v>19</v>
      </c>
      <c r="F289" s="235" t="s">
        <v>468</v>
      </c>
      <c r="G289" s="233"/>
      <c r="H289" s="234" t="s">
        <v>19</v>
      </c>
      <c r="I289" s="236"/>
      <c r="J289" s="233"/>
      <c r="K289" s="233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161</v>
      </c>
      <c r="AU289" s="241" t="s">
        <v>82</v>
      </c>
      <c r="AV289" s="13" t="s">
        <v>80</v>
      </c>
      <c r="AW289" s="13" t="s">
        <v>32</v>
      </c>
      <c r="AX289" s="13" t="s">
        <v>72</v>
      </c>
      <c r="AY289" s="241" t="s">
        <v>118</v>
      </c>
    </row>
    <row r="290" s="14" customFormat="1">
      <c r="A290" s="14"/>
      <c r="B290" s="242"/>
      <c r="C290" s="243"/>
      <c r="D290" s="228" t="s">
        <v>161</v>
      </c>
      <c r="E290" s="244" t="s">
        <v>19</v>
      </c>
      <c r="F290" s="245" t="s">
        <v>469</v>
      </c>
      <c r="G290" s="243"/>
      <c r="H290" s="246">
        <v>577.61199999999997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161</v>
      </c>
      <c r="AU290" s="252" t="s">
        <v>82</v>
      </c>
      <c r="AV290" s="14" t="s">
        <v>82</v>
      </c>
      <c r="AW290" s="14" t="s">
        <v>32</v>
      </c>
      <c r="AX290" s="14" t="s">
        <v>72</v>
      </c>
      <c r="AY290" s="252" t="s">
        <v>118</v>
      </c>
    </row>
    <row r="291" s="13" customFormat="1">
      <c r="A291" s="13"/>
      <c r="B291" s="232"/>
      <c r="C291" s="233"/>
      <c r="D291" s="228" t="s">
        <v>161</v>
      </c>
      <c r="E291" s="234" t="s">
        <v>19</v>
      </c>
      <c r="F291" s="235" t="s">
        <v>470</v>
      </c>
      <c r="G291" s="233"/>
      <c r="H291" s="234" t="s">
        <v>19</v>
      </c>
      <c r="I291" s="236"/>
      <c r="J291" s="233"/>
      <c r="K291" s="233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161</v>
      </c>
      <c r="AU291" s="241" t="s">
        <v>82</v>
      </c>
      <c r="AV291" s="13" t="s">
        <v>80</v>
      </c>
      <c r="AW291" s="13" t="s">
        <v>32</v>
      </c>
      <c r="AX291" s="13" t="s">
        <v>72</v>
      </c>
      <c r="AY291" s="241" t="s">
        <v>118</v>
      </c>
    </row>
    <row r="292" s="14" customFormat="1">
      <c r="A292" s="14"/>
      <c r="B292" s="242"/>
      <c r="C292" s="243"/>
      <c r="D292" s="228" t="s">
        <v>161</v>
      </c>
      <c r="E292" s="244" t="s">
        <v>19</v>
      </c>
      <c r="F292" s="245" t="s">
        <v>471</v>
      </c>
      <c r="G292" s="243"/>
      <c r="H292" s="246">
        <v>959.79200000000003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161</v>
      </c>
      <c r="AU292" s="252" t="s">
        <v>82</v>
      </c>
      <c r="AV292" s="14" t="s">
        <v>82</v>
      </c>
      <c r="AW292" s="14" t="s">
        <v>32</v>
      </c>
      <c r="AX292" s="14" t="s">
        <v>72</v>
      </c>
      <c r="AY292" s="252" t="s">
        <v>118</v>
      </c>
    </row>
    <row r="293" s="15" customFormat="1">
      <c r="A293" s="15"/>
      <c r="B293" s="253"/>
      <c r="C293" s="254"/>
      <c r="D293" s="228" t="s">
        <v>161</v>
      </c>
      <c r="E293" s="255" t="s">
        <v>19</v>
      </c>
      <c r="F293" s="256" t="s">
        <v>166</v>
      </c>
      <c r="G293" s="254"/>
      <c r="H293" s="257">
        <v>1537.404</v>
      </c>
      <c r="I293" s="258"/>
      <c r="J293" s="254"/>
      <c r="K293" s="254"/>
      <c r="L293" s="259"/>
      <c r="M293" s="260"/>
      <c r="N293" s="261"/>
      <c r="O293" s="261"/>
      <c r="P293" s="261"/>
      <c r="Q293" s="261"/>
      <c r="R293" s="261"/>
      <c r="S293" s="261"/>
      <c r="T293" s="262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3" t="s">
        <v>161</v>
      </c>
      <c r="AU293" s="263" t="s">
        <v>82</v>
      </c>
      <c r="AV293" s="15" t="s">
        <v>125</v>
      </c>
      <c r="AW293" s="15" t="s">
        <v>32</v>
      </c>
      <c r="AX293" s="15" t="s">
        <v>80</v>
      </c>
      <c r="AY293" s="263" t="s">
        <v>118</v>
      </c>
    </row>
    <row r="294" s="2" customFormat="1" ht="16.5" customHeight="1">
      <c r="A294" s="39"/>
      <c r="B294" s="40"/>
      <c r="C294" s="215" t="s">
        <v>472</v>
      </c>
      <c r="D294" s="215" t="s">
        <v>120</v>
      </c>
      <c r="E294" s="216" t="s">
        <v>473</v>
      </c>
      <c r="F294" s="217" t="s">
        <v>474</v>
      </c>
      <c r="G294" s="218" t="s">
        <v>199</v>
      </c>
      <c r="H294" s="219">
        <v>281.20600000000002</v>
      </c>
      <c r="I294" s="220"/>
      <c r="J294" s="221">
        <f>ROUND(I294*H294,2)</f>
        <v>0</v>
      </c>
      <c r="K294" s="217" t="s">
        <v>124</v>
      </c>
      <c r="L294" s="45"/>
      <c r="M294" s="222" t="s">
        <v>19</v>
      </c>
      <c r="N294" s="223" t="s">
        <v>43</v>
      </c>
      <c r="O294" s="85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6" t="s">
        <v>125</v>
      </c>
      <c r="AT294" s="226" t="s">
        <v>120</v>
      </c>
      <c r="AU294" s="226" t="s">
        <v>82</v>
      </c>
      <c r="AY294" s="18" t="s">
        <v>118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8" t="s">
        <v>80</v>
      </c>
      <c r="BK294" s="227">
        <f>ROUND(I294*H294,2)</f>
        <v>0</v>
      </c>
      <c r="BL294" s="18" t="s">
        <v>125</v>
      </c>
      <c r="BM294" s="226" t="s">
        <v>475</v>
      </c>
    </row>
    <row r="295" s="2" customFormat="1">
      <c r="A295" s="39"/>
      <c r="B295" s="40"/>
      <c r="C295" s="41"/>
      <c r="D295" s="228" t="s">
        <v>127</v>
      </c>
      <c r="E295" s="41"/>
      <c r="F295" s="229" t="s">
        <v>476</v>
      </c>
      <c r="G295" s="41"/>
      <c r="H295" s="41"/>
      <c r="I295" s="133"/>
      <c r="J295" s="41"/>
      <c r="K295" s="41"/>
      <c r="L295" s="45"/>
      <c r="M295" s="230"/>
      <c r="N295" s="231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127</v>
      </c>
      <c r="AU295" s="18" t="s">
        <v>82</v>
      </c>
    </row>
    <row r="296" s="2" customFormat="1" ht="21.75" customHeight="1">
      <c r="A296" s="39"/>
      <c r="B296" s="40"/>
      <c r="C296" s="215" t="s">
        <v>477</v>
      </c>
      <c r="D296" s="215" t="s">
        <v>120</v>
      </c>
      <c r="E296" s="216" t="s">
        <v>478</v>
      </c>
      <c r="F296" s="217" t="s">
        <v>479</v>
      </c>
      <c r="G296" s="218" t="s">
        <v>199</v>
      </c>
      <c r="H296" s="219">
        <v>41.258000000000003</v>
      </c>
      <c r="I296" s="220"/>
      <c r="J296" s="221">
        <f>ROUND(I296*H296,2)</f>
        <v>0</v>
      </c>
      <c r="K296" s="217" t="s">
        <v>124</v>
      </c>
      <c r="L296" s="45"/>
      <c r="M296" s="222" t="s">
        <v>19</v>
      </c>
      <c r="N296" s="223" t="s">
        <v>43</v>
      </c>
      <c r="O296" s="85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6" t="s">
        <v>125</v>
      </c>
      <c r="AT296" s="226" t="s">
        <v>120</v>
      </c>
      <c r="AU296" s="226" t="s">
        <v>82</v>
      </c>
      <c r="AY296" s="18" t="s">
        <v>118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8" t="s">
        <v>80</v>
      </c>
      <c r="BK296" s="227">
        <f>ROUND(I296*H296,2)</f>
        <v>0</v>
      </c>
      <c r="BL296" s="18" t="s">
        <v>125</v>
      </c>
      <c r="BM296" s="226" t="s">
        <v>480</v>
      </c>
    </row>
    <row r="297" s="14" customFormat="1">
      <c r="A297" s="14"/>
      <c r="B297" s="242"/>
      <c r="C297" s="243"/>
      <c r="D297" s="228" t="s">
        <v>161</v>
      </c>
      <c r="E297" s="244" t="s">
        <v>19</v>
      </c>
      <c r="F297" s="245" t="s">
        <v>481</v>
      </c>
      <c r="G297" s="243"/>
      <c r="H297" s="246">
        <v>41.258000000000003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161</v>
      </c>
      <c r="AU297" s="252" t="s">
        <v>82</v>
      </c>
      <c r="AV297" s="14" t="s">
        <v>82</v>
      </c>
      <c r="AW297" s="14" t="s">
        <v>32</v>
      </c>
      <c r="AX297" s="14" t="s">
        <v>80</v>
      </c>
      <c r="AY297" s="252" t="s">
        <v>118</v>
      </c>
    </row>
    <row r="298" s="12" customFormat="1" ht="22.8" customHeight="1">
      <c r="A298" s="12"/>
      <c r="B298" s="199"/>
      <c r="C298" s="200"/>
      <c r="D298" s="201" t="s">
        <v>71</v>
      </c>
      <c r="E298" s="213" t="s">
        <v>482</v>
      </c>
      <c r="F298" s="213" t="s">
        <v>483</v>
      </c>
      <c r="G298" s="200"/>
      <c r="H298" s="200"/>
      <c r="I298" s="203"/>
      <c r="J298" s="214">
        <f>BK298</f>
        <v>0</v>
      </c>
      <c r="K298" s="200"/>
      <c r="L298" s="205"/>
      <c r="M298" s="206"/>
      <c r="N298" s="207"/>
      <c r="O298" s="207"/>
      <c r="P298" s="208">
        <f>P299</f>
        <v>0</v>
      </c>
      <c r="Q298" s="207"/>
      <c r="R298" s="208">
        <f>R299</f>
        <v>0</v>
      </c>
      <c r="S298" s="207"/>
      <c r="T298" s="209">
        <f>T299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0" t="s">
        <v>80</v>
      </c>
      <c r="AT298" s="211" t="s">
        <v>71</v>
      </c>
      <c r="AU298" s="211" t="s">
        <v>80</v>
      </c>
      <c r="AY298" s="210" t="s">
        <v>118</v>
      </c>
      <c r="BK298" s="212">
        <f>BK299</f>
        <v>0</v>
      </c>
    </row>
    <row r="299" s="2" customFormat="1" ht="21.75" customHeight="1">
      <c r="A299" s="39"/>
      <c r="B299" s="40"/>
      <c r="C299" s="215" t="s">
        <v>484</v>
      </c>
      <c r="D299" s="215" t="s">
        <v>120</v>
      </c>
      <c r="E299" s="216" t="s">
        <v>485</v>
      </c>
      <c r="F299" s="217" t="s">
        <v>486</v>
      </c>
      <c r="G299" s="218" t="s">
        <v>199</v>
      </c>
      <c r="H299" s="219">
        <v>397.96100000000001</v>
      </c>
      <c r="I299" s="220"/>
      <c r="J299" s="221">
        <f>ROUND(I299*H299,2)</f>
        <v>0</v>
      </c>
      <c r="K299" s="217" t="s">
        <v>124</v>
      </c>
      <c r="L299" s="45"/>
      <c r="M299" s="222" t="s">
        <v>19</v>
      </c>
      <c r="N299" s="223" t="s">
        <v>43</v>
      </c>
      <c r="O299" s="85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6" t="s">
        <v>125</v>
      </c>
      <c r="AT299" s="226" t="s">
        <v>120</v>
      </c>
      <c r="AU299" s="226" t="s">
        <v>82</v>
      </c>
      <c r="AY299" s="18" t="s">
        <v>118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8" t="s">
        <v>80</v>
      </c>
      <c r="BK299" s="227">
        <f>ROUND(I299*H299,2)</f>
        <v>0</v>
      </c>
      <c r="BL299" s="18" t="s">
        <v>125</v>
      </c>
      <c r="BM299" s="226" t="s">
        <v>487</v>
      </c>
    </row>
    <row r="300" s="12" customFormat="1" ht="25.92" customHeight="1">
      <c r="A300" s="12"/>
      <c r="B300" s="199"/>
      <c r="C300" s="200"/>
      <c r="D300" s="201" t="s">
        <v>71</v>
      </c>
      <c r="E300" s="202" t="s">
        <v>488</v>
      </c>
      <c r="F300" s="202" t="s">
        <v>489</v>
      </c>
      <c r="G300" s="200"/>
      <c r="H300" s="200"/>
      <c r="I300" s="203"/>
      <c r="J300" s="204">
        <f>BK300</f>
        <v>0</v>
      </c>
      <c r="K300" s="200"/>
      <c r="L300" s="205"/>
      <c r="M300" s="206"/>
      <c r="N300" s="207"/>
      <c r="O300" s="207"/>
      <c r="P300" s="208">
        <f>P301+P304+P306</f>
        <v>0</v>
      </c>
      <c r="Q300" s="207"/>
      <c r="R300" s="208">
        <f>R301+R304+R306</f>
        <v>0</v>
      </c>
      <c r="S300" s="207"/>
      <c r="T300" s="209">
        <f>T301+T304+T306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0" t="s">
        <v>140</v>
      </c>
      <c r="AT300" s="211" t="s">
        <v>71</v>
      </c>
      <c r="AU300" s="211" t="s">
        <v>72</v>
      </c>
      <c r="AY300" s="210" t="s">
        <v>118</v>
      </c>
      <c r="BK300" s="212">
        <f>BK301+BK304+BK306</f>
        <v>0</v>
      </c>
    </row>
    <row r="301" s="12" customFormat="1" ht="22.8" customHeight="1">
      <c r="A301" s="12"/>
      <c r="B301" s="199"/>
      <c r="C301" s="200"/>
      <c r="D301" s="201" t="s">
        <v>71</v>
      </c>
      <c r="E301" s="213" t="s">
        <v>490</v>
      </c>
      <c r="F301" s="213" t="s">
        <v>491</v>
      </c>
      <c r="G301" s="200"/>
      <c r="H301" s="200"/>
      <c r="I301" s="203"/>
      <c r="J301" s="214">
        <f>BK301</f>
        <v>0</v>
      </c>
      <c r="K301" s="200"/>
      <c r="L301" s="205"/>
      <c r="M301" s="206"/>
      <c r="N301" s="207"/>
      <c r="O301" s="207"/>
      <c r="P301" s="208">
        <f>SUM(P302:P303)</f>
        <v>0</v>
      </c>
      <c r="Q301" s="207"/>
      <c r="R301" s="208">
        <f>SUM(R302:R303)</f>
        <v>0</v>
      </c>
      <c r="S301" s="207"/>
      <c r="T301" s="209">
        <f>SUM(T302:T303)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0" t="s">
        <v>140</v>
      </c>
      <c r="AT301" s="211" t="s">
        <v>71</v>
      </c>
      <c r="AU301" s="211" t="s">
        <v>80</v>
      </c>
      <c r="AY301" s="210" t="s">
        <v>118</v>
      </c>
      <c r="BK301" s="212">
        <f>SUM(BK302:BK303)</f>
        <v>0</v>
      </c>
    </row>
    <row r="302" s="2" customFormat="1" ht="16.5" customHeight="1">
      <c r="A302" s="39"/>
      <c r="B302" s="40"/>
      <c r="C302" s="215" t="s">
        <v>492</v>
      </c>
      <c r="D302" s="215" t="s">
        <v>120</v>
      </c>
      <c r="E302" s="216" t="s">
        <v>493</v>
      </c>
      <c r="F302" s="217" t="s">
        <v>494</v>
      </c>
      <c r="G302" s="218" t="s">
        <v>495</v>
      </c>
      <c r="H302" s="219">
        <v>1</v>
      </c>
      <c r="I302" s="220"/>
      <c r="J302" s="221">
        <f>ROUND(I302*H302,2)</f>
        <v>0</v>
      </c>
      <c r="K302" s="217" t="s">
        <v>124</v>
      </c>
      <c r="L302" s="45"/>
      <c r="M302" s="222" t="s">
        <v>19</v>
      </c>
      <c r="N302" s="223" t="s">
        <v>43</v>
      </c>
      <c r="O302" s="85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6" t="s">
        <v>496</v>
      </c>
      <c r="AT302" s="226" t="s">
        <v>120</v>
      </c>
      <c r="AU302" s="226" t="s">
        <v>82</v>
      </c>
      <c r="AY302" s="18" t="s">
        <v>118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8" t="s">
        <v>80</v>
      </c>
      <c r="BK302" s="227">
        <f>ROUND(I302*H302,2)</f>
        <v>0</v>
      </c>
      <c r="BL302" s="18" t="s">
        <v>496</v>
      </c>
      <c r="BM302" s="226" t="s">
        <v>497</v>
      </c>
    </row>
    <row r="303" s="2" customFormat="1" ht="16.5" customHeight="1">
      <c r="A303" s="39"/>
      <c r="B303" s="40"/>
      <c r="C303" s="215" t="s">
        <v>498</v>
      </c>
      <c r="D303" s="215" t="s">
        <v>120</v>
      </c>
      <c r="E303" s="216" t="s">
        <v>499</v>
      </c>
      <c r="F303" s="217" t="s">
        <v>500</v>
      </c>
      <c r="G303" s="218" t="s">
        <v>495</v>
      </c>
      <c r="H303" s="219">
        <v>1</v>
      </c>
      <c r="I303" s="220"/>
      <c r="J303" s="221">
        <f>ROUND(I303*H303,2)</f>
        <v>0</v>
      </c>
      <c r="K303" s="217" t="s">
        <v>124</v>
      </c>
      <c r="L303" s="45"/>
      <c r="M303" s="222" t="s">
        <v>19</v>
      </c>
      <c r="N303" s="223" t="s">
        <v>43</v>
      </c>
      <c r="O303" s="85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6" t="s">
        <v>496</v>
      </c>
      <c r="AT303" s="226" t="s">
        <v>120</v>
      </c>
      <c r="AU303" s="226" t="s">
        <v>82</v>
      </c>
      <c r="AY303" s="18" t="s">
        <v>118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8" t="s">
        <v>80</v>
      </c>
      <c r="BK303" s="227">
        <f>ROUND(I303*H303,2)</f>
        <v>0</v>
      </c>
      <c r="BL303" s="18" t="s">
        <v>496</v>
      </c>
      <c r="BM303" s="226" t="s">
        <v>501</v>
      </c>
    </row>
    <row r="304" s="12" customFormat="1" ht="22.8" customHeight="1">
      <c r="A304" s="12"/>
      <c r="B304" s="199"/>
      <c r="C304" s="200"/>
      <c r="D304" s="201" t="s">
        <v>71</v>
      </c>
      <c r="E304" s="213" t="s">
        <v>502</v>
      </c>
      <c r="F304" s="213" t="s">
        <v>503</v>
      </c>
      <c r="G304" s="200"/>
      <c r="H304" s="200"/>
      <c r="I304" s="203"/>
      <c r="J304" s="214">
        <f>BK304</f>
        <v>0</v>
      </c>
      <c r="K304" s="200"/>
      <c r="L304" s="205"/>
      <c r="M304" s="206"/>
      <c r="N304" s="207"/>
      <c r="O304" s="207"/>
      <c r="P304" s="208">
        <f>P305</f>
        <v>0</v>
      </c>
      <c r="Q304" s="207"/>
      <c r="R304" s="208">
        <f>R305</f>
        <v>0</v>
      </c>
      <c r="S304" s="207"/>
      <c r="T304" s="209">
        <f>T305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0" t="s">
        <v>140</v>
      </c>
      <c r="AT304" s="211" t="s">
        <v>71</v>
      </c>
      <c r="AU304" s="211" t="s">
        <v>80</v>
      </c>
      <c r="AY304" s="210" t="s">
        <v>118</v>
      </c>
      <c r="BK304" s="212">
        <f>BK305</f>
        <v>0</v>
      </c>
    </row>
    <row r="305" s="2" customFormat="1" ht="16.5" customHeight="1">
      <c r="A305" s="39"/>
      <c r="B305" s="40"/>
      <c r="C305" s="215" t="s">
        <v>504</v>
      </c>
      <c r="D305" s="215" t="s">
        <v>120</v>
      </c>
      <c r="E305" s="216" t="s">
        <v>505</v>
      </c>
      <c r="F305" s="217" t="s">
        <v>503</v>
      </c>
      <c r="G305" s="218" t="s">
        <v>495</v>
      </c>
      <c r="H305" s="219">
        <v>1</v>
      </c>
      <c r="I305" s="220"/>
      <c r="J305" s="221">
        <f>ROUND(I305*H305,2)</f>
        <v>0</v>
      </c>
      <c r="K305" s="217" t="s">
        <v>124</v>
      </c>
      <c r="L305" s="45"/>
      <c r="M305" s="222" t="s">
        <v>19</v>
      </c>
      <c r="N305" s="223" t="s">
        <v>43</v>
      </c>
      <c r="O305" s="85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6" t="s">
        <v>496</v>
      </c>
      <c r="AT305" s="226" t="s">
        <v>120</v>
      </c>
      <c r="AU305" s="226" t="s">
        <v>82</v>
      </c>
      <c r="AY305" s="18" t="s">
        <v>118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8" t="s">
        <v>80</v>
      </c>
      <c r="BK305" s="227">
        <f>ROUND(I305*H305,2)</f>
        <v>0</v>
      </c>
      <c r="BL305" s="18" t="s">
        <v>496</v>
      </c>
      <c r="BM305" s="226" t="s">
        <v>506</v>
      </c>
    </row>
    <row r="306" s="12" customFormat="1" ht="22.8" customHeight="1">
      <c r="A306" s="12"/>
      <c r="B306" s="199"/>
      <c r="C306" s="200"/>
      <c r="D306" s="201" t="s">
        <v>71</v>
      </c>
      <c r="E306" s="213" t="s">
        <v>507</v>
      </c>
      <c r="F306" s="213" t="s">
        <v>508</v>
      </c>
      <c r="G306" s="200"/>
      <c r="H306" s="200"/>
      <c r="I306" s="203"/>
      <c r="J306" s="214">
        <f>BK306</f>
        <v>0</v>
      </c>
      <c r="K306" s="200"/>
      <c r="L306" s="205"/>
      <c r="M306" s="206"/>
      <c r="N306" s="207"/>
      <c r="O306" s="207"/>
      <c r="P306" s="208">
        <f>P307</f>
        <v>0</v>
      </c>
      <c r="Q306" s="207"/>
      <c r="R306" s="208">
        <f>R307</f>
        <v>0</v>
      </c>
      <c r="S306" s="207"/>
      <c r="T306" s="209">
        <f>T307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0" t="s">
        <v>140</v>
      </c>
      <c r="AT306" s="211" t="s">
        <v>71</v>
      </c>
      <c r="AU306" s="211" t="s">
        <v>80</v>
      </c>
      <c r="AY306" s="210" t="s">
        <v>118</v>
      </c>
      <c r="BK306" s="212">
        <f>BK307</f>
        <v>0</v>
      </c>
    </row>
    <row r="307" s="2" customFormat="1" ht="16.5" customHeight="1">
      <c r="A307" s="39"/>
      <c r="B307" s="40"/>
      <c r="C307" s="215" t="s">
        <v>509</v>
      </c>
      <c r="D307" s="215" t="s">
        <v>120</v>
      </c>
      <c r="E307" s="216" t="s">
        <v>510</v>
      </c>
      <c r="F307" s="217" t="s">
        <v>511</v>
      </c>
      <c r="G307" s="218" t="s">
        <v>357</v>
      </c>
      <c r="H307" s="219">
        <v>2</v>
      </c>
      <c r="I307" s="220"/>
      <c r="J307" s="221">
        <f>ROUND(I307*H307,2)</f>
        <v>0</v>
      </c>
      <c r="K307" s="217" t="s">
        <v>124</v>
      </c>
      <c r="L307" s="45"/>
      <c r="M307" s="274" t="s">
        <v>19</v>
      </c>
      <c r="N307" s="275" t="s">
        <v>43</v>
      </c>
      <c r="O307" s="276"/>
      <c r="P307" s="277">
        <f>O307*H307</f>
        <v>0</v>
      </c>
      <c r="Q307" s="277">
        <v>0</v>
      </c>
      <c r="R307" s="277">
        <f>Q307*H307</f>
        <v>0</v>
      </c>
      <c r="S307" s="277">
        <v>0</v>
      </c>
      <c r="T307" s="278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6" t="s">
        <v>496</v>
      </c>
      <c r="AT307" s="226" t="s">
        <v>120</v>
      </c>
      <c r="AU307" s="226" t="s">
        <v>82</v>
      </c>
      <c r="AY307" s="18" t="s">
        <v>118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8" t="s">
        <v>80</v>
      </c>
      <c r="BK307" s="227">
        <f>ROUND(I307*H307,2)</f>
        <v>0</v>
      </c>
      <c r="BL307" s="18" t="s">
        <v>496</v>
      </c>
      <c r="BM307" s="226" t="s">
        <v>512</v>
      </c>
    </row>
    <row r="308" s="2" customFormat="1" ht="6.96" customHeight="1">
      <c r="A308" s="39"/>
      <c r="B308" s="60"/>
      <c r="C308" s="61"/>
      <c r="D308" s="61"/>
      <c r="E308" s="61"/>
      <c r="F308" s="61"/>
      <c r="G308" s="61"/>
      <c r="H308" s="61"/>
      <c r="I308" s="163"/>
      <c r="J308" s="61"/>
      <c r="K308" s="61"/>
      <c r="L308" s="45"/>
      <c r="M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</row>
  </sheetData>
  <sheetProtection sheet="1" autoFilter="0" formatColumns="0" formatRows="0" objects="1" scenarios="1" spinCount="100000" saltValue="pSJ/fISrdJhbBPeMhbXrFQMCuFzRftc8YSMlRKn7WDwZ903nVtEqrPUWTU1+jD8HYfwKM0koqXwtkrDmGbzABg==" hashValue="zl8++iUIzYN6OXeop219GGTI7zsy/ye47wJA3WYtlvaHm9UL8ZtgzTR0+DlCl6I7J8Rqegeg6CsUIcP5DIE1rg==" algorithmName="SHA-512" password="CB6D"/>
  <autoFilter ref="C91:K307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9" customWidth="1"/>
    <col min="2" max="2" width="1.667969" style="279" customWidth="1"/>
    <col min="3" max="4" width="5" style="279" customWidth="1"/>
    <col min="5" max="5" width="11.66016" style="279" customWidth="1"/>
    <col min="6" max="6" width="9.160156" style="279" customWidth="1"/>
    <col min="7" max="7" width="5" style="279" customWidth="1"/>
    <col min="8" max="8" width="77.83203" style="279" customWidth="1"/>
    <col min="9" max="10" width="20" style="279" customWidth="1"/>
    <col min="11" max="11" width="1.667969" style="279" customWidth="1"/>
  </cols>
  <sheetData>
    <row r="1" s="1" customFormat="1" ht="37.5" customHeight="1"/>
    <row r="2" s="1" customFormat="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6" customFormat="1" ht="45" customHeight="1">
      <c r="B3" s="283"/>
      <c r="C3" s="284" t="s">
        <v>513</v>
      </c>
      <c r="D3" s="284"/>
      <c r="E3" s="284"/>
      <c r="F3" s="284"/>
      <c r="G3" s="284"/>
      <c r="H3" s="284"/>
      <c r="I3" s="284"/>
      <c r="J3" s="284"/>
      <c r="K3" s="285"/>
    </row>
    <row r="4" s="1" customFormat="1" ht="25.5" customHeight="1">
      <c r="B4" s="286"/>
      <c r="C4" s="287" t="s">
        <v>514</v>
      </c>
      <c r="D4" s="287"/>
      <c r="E4" s="287"/>
      <c r="F4" s="287"/>
      <c r="G4" s="287"/>
      <c r="H4" s="287"/>
      <c r="I4" s="287"/>
      <c r="J4" s="287"/>
      <c r="K4" s="288"/>
    </row>
    <row r="5" s="1" customFormat="1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s="1" customFormat="1" ht="15" customHeight="1">
      <c r="B6" s="286"/>
      <c r="C6" s="290" t="s">
        <v>515</v>
      </c>
      <c r="D6" s="290"/>
      <c r="E6" s="290"/>
      <c r="F6" s="290"/>
      <c r="G6" s="290"/>
      <c r="H6" s="290"/>
      <c r="I6" s="290"/>
      <c r="J6" s="290"/>
      <c r="K6" s="288"/>
    </row>
    <row r="7" s="1" customFormat="1" ht="15" customHeight="1">
      <c r="B7" s="291"/>
      <c r="C7" s="290" t="s">
        <v>516</v>
      </c>
      <c r="D7" s="290"/>
      <c r="E7" s="290"/>
      <c r="F7" s="290"/>
      <c r="G7" s="290"/>
      <c r="H7" s="290"/>
      <c r="I7" s="290"/>
      <c r="J7" s="290"/>
      <c r="K7" s="288"/>
    </row>
    <row r="8" s="1" customFormat="1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s="1" customFormat="1" ht="15" customHeight="1">
      <c r="B9" s="291"/>
      <c r="C9" s="290" t="s">
        <v>517</v>
      </c>
      <c r="D9" s="290"/>
      <c r="E9" s="290"/>
      <c r="F9" s="290"/>
      <c r="G9" s="290"/>
      <c r="H9" s="290"/>
      <c r="I9" s="290"/>
      <c r="J9" s="290"/>
      <c r="K9" s="288"/>
    </row>
    <row r="10" s="1" customFormat="1" ht="15" customHeight="1">
      <c r="B10" s="291"/>
      <c r="C10" s="290"/>
      <c r="D10" s="290" t="s">
        <v>518</v>
      </c>
      <c r="E10" s="290"/>
      <c r="F10" s="290"/>
      <c r="G10" s="290"/>
      <c r="H10" s="290"/>
      <c r="I10" s="290"/>
      <c r="J10" s="290"/>
      <c r="K10" s="288"/>
    </row>
    <row r="11" s="1" customFormat="1" ht="15" customHeight="1">
      <c r="B11" s="291"/>
      <c r="C11" s="292"/>
      <c r="D11" s="290" t="s">
        <v>519</v>
      </c>
      <c r="E11" s="290"/>
      <c r="F11" s="290"/>
      <c r="G11" s="290"/>
      <c r="H11" s="290"/>
      <c r="I11" s="290"/>
      <c r="J11" s="290"/>
      <c r="K11" s="288"/>
    </row>
    <row r="12" s="1" customFormat="1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s="1" customFormat="1" ht="15" customHeight="1">
      <c r="B13" s="291"/>
      <c r="C13" s="292"/>
      <c r="D13" s="293" t="s">
        <v>520</v>
      </c>
      <c r="E13" s="290"/>
      <c r="F13" s="290"/>
      <c r="G13" s="290"/>
      <c r="H13" s="290"/>
      <c r="I13" s="290"/>
      <c r="J13" s="290"/>
      <c r="K13" s="288"/>
    </row>
    <row r="14" s="1" customFormat="1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s="1" customFormat="1" ht="15" customHeight="1">
      <c r="B15" s="291"/>
      <c r="C15" s="292"/>
      <c r="D15" s="290" t="s">
        <v>521</v>
      </c>
      <c r="E15" s="290"/>
      <c r="F15" s="290"/>
      <c r="G15" s="290"/>
      <c r="H15" s="290"/>
      <c r="I15" s="290"/>
      <c r="J15" s="290"/>
      <c r="K15" s="288"/>
    </row>
    <row r="16" s="1" customFormat="1" ht="15" customHeight="1">
      <c r="B16" s="291"/>
      <c r="C16" s="292"/>
      <c r="D16" s="290" t="s">
        <v>522</v>
      </c>
      <c r="E16" s="290"/>
      <c r="F16" s="290"/>
      <c r="G16" s="290"/>
      <c r="H16" s="290"/>
      <c r="I16" s="290"/>
      <c r="J16" s="290"/>
      <c r="K16" s="288"/>
    </row>
    <row r="17" s="1" customFormat="1" ht="15" customHeight="1">
      <c r="B17" s="291"/>
      <c r="C17" s="292"/>
      <c r="D17" s="290" t="s">
        <v>523</v>
      </c>
      <c r="E17" s="290"/>
      <c r="F17" s="290"/>
      <c r="G17" s="290"/>
      <c r="H17" s="290"/>
      <c r="I17" s="290"/>
      <c r="J17" s="290"/>
      <c r="K17" s="288"/>
    </row>
    <row r="18" s="1" customFormat="1" ht="15" customHeight="1">
      <c r="B18" s="291"/>
      <c r="C18" s="292"/>
      <c r="D18" s="292"/>
      <c r="E18" s="294" t="s">
        <v>79</v>
      </c>
      <c r="F18" s="290" t="s">
        <v>524</v>
      </c>
      <c r="G18" s="290"/>
      <c r="H18" s="290"/>
      <c r="I18" s="290"/>
      <c r="J18" s="290"/>
      <c r="K18" s="288"/>
    </row>
    <row r="19" s="1" customFormat="1" ht="15" customHeight="1">
      <c r="B19" s="291"/>
      <c r="C19" s="292"/>
      <c r="D19" s="292"/>
      <c r="E19" s="294" t="s">
        <v>525</v>
      </c>
      <c r="F19" s="290" t="s">
        <v>526</v>
      </c>
      <c r="G19" s="290"/>
      <c r="H19" s="290"/>
      <c r="I19" s="290"/>
      <c r="J19" s="290"/>
      <c r="K19" s="288"/>
    </row>
    <row r="20" s="1" customFormat="1" ht="15" customHeight="1">
      <c r="B20" s="291"/>
      <c r="C20" s="292"/>
      <c r="D20" s="292"/>
      <c r="E20" s="294" t="s">
        <v>527</v>
      </c>
      <c r="F20" s="290" t="s">
        <v>528</v>
      </c>
      <c r="G20" s="290"/>
      <c r="H20" s="290"/>
      <c r="I20" s="290"/>
      <c r="J20" s="290"/>
      <c r="K20" s="288"/>
    </row>
    <row r="21" s="1" customFormat="1" ht="15" customHeight="1">
      <c r="B21" s="291"/>
      <c r="C21" s="292"/>
      <c r="D21" s="292"/>
      <c r="E21" s="294" t="s">
        <v>529</v>
      </c>
      <c r="F21" s="290" t="s">
        <v>530</v>
      </c>
      <c r="G21" s="290"/>
      <c r="H21" s="290"/>
      <c r="I21" s="290"/>
      <c r="J21" s="290"/>
      <c r="K21" s="288"/>
    </row>
    <row r="22" s="1" customFormat="1" ht="15" customHeight="1">
      <c r="B22" s="291"/>
      <c r="C22" s="292"/>
      <c r="D22" s="292"/>
      <c r="E22" s="294" t="s">
        <v>531</v>
      </c>
      <c r="F22" s="290" t="s">
        <v>532</v>
      </c>
      <c r="G22" s="290"/>
      <c r="H22" s="290"/>
      <c r="I22" s="290"/>
      <c r="J22" s="290"/>
      <c r="K22" s="288"/>
    </row>
    <row r="23" s="1" customFormat="1" ht="15" customHeight="1">
      <c r="B23" s="291"/>
      <c r="C23" s="292"/>
      <c r="D23" s="292"/>
      <c r="E23" s="294" t="s">
        <v>533</v>
      </c>
      <c r="F23" s="290" t="s">
        <v>534</v>
      </c>
      <c r="G23" s="290"/>
      <c r="H23" s="290"/>
      <c r="I23" s="290"/>
      <c r="J23" s="290"/>
      <c r="K23" s="288"/>
    </row>
    <row r="24" s="1" customFormat="1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s="1" customFormat="1" ht="15" customHeight="1">
      <c r="B25" s="291"/>
      <c r="C25" s="290" t="s">
        <v>535</v>
      </c>
      <c r="D25" s="290"/>
      <c r="E25" s="290"/>
      <c r="F25" s="290"/>
      <c r="G25" s="290"/>
      <c r="H25" s="290"/>
      <c r="I25" s="290"/>
      <c r="J25" s="290"/>
      <c r="K25" s="288"/>
    </row>
    <row r="26" s="1" customFormat="1" ht="15" customHeight="1">
      <c r="B26" s="291"/>
      <c r="C26" s="290" t="s">
        <v>536</v>
      </c>
      <c r="D26" s="290"/>
      <c r="E26" s="290"/>
      <c r="F26" s="290"/>
      <c r="G26" s="290"/>
      <c r="H26" s="290"/>
      <c r="I26" s="290"/>
      <c r="J26" s="290"/>
      <c r="K26" s="288"/>
    </row>
    <row r="27" s="1" customFormat="1" ht="15" customHeight="1">
      <c r="B27" s="291"/>
      <c r="C27" s="290"/>
      <c r="D27" s="290" t="s">
        <v>537</v>
      </c>
      <c r="E27" s="290"/>
      <c r="F27" s="290"/>
      <c r="G27" s="290"/>
      <c r="H27" s="290"/>
      <c r="I27" s="290"/>
      <c r="J27" s="290"/>
      <c r="K27" s="288"/>
    </row>
    <row r="28" s="1" customFormat="1" ht="15" customHeight="1">
      <c r="B28" s="291"/>
      <c r="C28" s="292"/>
      <c r="D28" s="290" t="s">
        <v>538</v>
      </c>
      <c r="E28" s="290"/>
      <c r="F28" s="290"/>
      <c r="G28" s="290"/>
      <c r="H28" s="290"/>
      <c r="I28" s="290"/>
      <c r="J28" s="290"/>
      <c r="K28" s="288"/>
    </row>
    <row r="29" s="1" customFormat="1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s="1" customFormat="1" ht="15" customHeight="1">
      <c r="B30" s="291"/>
      <c r="C30" s="292"/>
      <c r="D30" s="290" t="s">
        <v>539</v>
      </c>
      <c r="E30" s="290"/>
      <c r="F30" s="290"/>
      <c r="G30" s="290"/>
      <c r="H30" s="290"/>
      <c r="I30" s="290"/>
      <c r="J30" s="290"/>
      <c r="K30" s="288"/>
    </row>
    <row r="31" s="1" customFormat="1" ht="15" customHeight="1">
      <c r="B31" s="291"/>
      <c r="C31" s="292"/>
      <c r="D31" s="290" t="s">
        <v>540</v>
      </c>
      <c r="E31" s="290"/>
      <c r="F31" s="290"/>
      <c r="G31" s="290"/>
      <c r="H31" s="290"/>
      <c r="I31" s="290"/>
      <c r="J31" s="290"/>
      <c r="K31" s="288"/>
    </row>
    <row r="32" s="1" customFormat="1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s="1" customFormat="1" ht="15" customHeight="1">
      <c r="B33" s="291"/>
      <c r="C33" s="292"/>
      <c r="D33" s="290" t="s">
        <v>541</v>
      </c>
      <c r="E33" s="290"/>
      <c r="F33" s="290"/>
      <c r="G33" s="290"/>
      <c r="H33" s="290"/>
      <c r="I33" s="290"/>
      <c r="J33" s="290"/>
      <c r="K33" s="288"/>
    </row>
    <row r="34" s="1" customFormat="1" ht="15" customHeight="1">
      <c r="B34" s="291"/>
      <c r="C34" s="292"/>
      <c r="D34" s="290" t="s">
        <v>542</v>
      </c>
      <c r="E34" s="290"/>
      <c r="F34" s="290"/>
      <c r="G34" s="290"/>
      <c r="H34" s="290"/>
      <c r="I34" s="290"/>
      <c r="J34" s="290"/>
      <c r="K34" s="288"/>
    </row>
    <row r="35" s="1" customFormat="1" ht="15" customHeight="1">
      <c r="B35" s="291"/>
      <c r="C35" s="292"/>
      <c r="D35" s="290" t="s">
        <v>543</v>
      </c>
      <c r="E35" s="290"/>
      <c r="F35" s="290"/>
      <c r="G35" s="290"/>
      <c r="H35" s="290"/>
      <c r="I35" s="290"/>
      <c r="J35" s="290"/>
      <c r="K35" s="288"/>
    </row>
    <row r="36" s="1" customFormat="1" ht="15" customHeight="1">
      <c r="B36" s="291"/>
      <c r="C36" s="292"/>
      <c r="D36" s="290"/>
      <c r="E36" s="293" t="s">
        <v>104</v>
      </c>
      <c r="F36" s="290"/>
      <c r="G36" s="290" t="s">
        <v>544</v>
      </c>
      <c r="H36" s="290"/>
      <c r="I36" s="290"/>
      <c r="J36" s="290"/>
      <c r="K36" s="288"/>
    </row>
    <row r="37" s="1" customFormat="1" ht="30.75" customHeight="1">
      <c r="B37" s="291"/>
      <c r="C37" s="292"/>
      <c r="D37" s="290"/>
      <c r="E37" s="293" t="s">
        <v>545</v>
      </c>
      <c r="F37" s="290"/>
      <c r="G37" s="290" t="s">
        <v>546</v>
      </c>
      <c r="H37" s="290"/>
      <c r="I37" s="290"/>
      <c r="J37" s="290"/>
      <c r="K37" s="288"/>
    </row>
    <row r="38" s="1" customFormat="1" ht="15" customHeight="1">
      <c r="B38" s="291"/>
      <c r="C38" s="292"/>
      <c r="D38" s="290"/>
      <c r="E38" s="293" t="s">
        <v>53</v>
      </c>
      <c r="F38" s="290"/>
      <c r="G38" s="290" t="s">
        <v>547</v>
      </c>
      <c r="H38" s="290"/>
      <c r="I38" s="290"/>
      <c r="J38" s="290"/>
      <c r="K38" s="288"/>
    </row>
    <row r="39" s="1" customFormat="1" ht="15" customHeight="1">
      <c r="B39" s="291"/>
      <c r="C39" s="292"/>
      <c r="D39" s="290"/>
      <c r="E39" s="293" t="s">
        <v>54</v>
      </c>
      <c r="F39" s="290"/>
      <c r="G39" s="290" t="s">
        <v>548</v>
      </c>
      <c r="H39" s="290"/>
      <c r="I39" s="290"/>
      <c r="J39" s="290"/>
      <c r="K39" s="288"/>
    </row>
    <row r="40" s="1" customFormat="1" ht="15" customHeight="1">
      <c r="B40" s="291"/>
      <c r="C40" s="292"/>
      <c r="D40" s="290"/>
      <c r="E40" s="293" t="s">
        <v>105</v>
      </c>
      <c r="F40" s="290"/>
      <c r="G40" s="290" t="s">
        <v>549</v>
      </c>
      <c r="H40" s="290"/>
      <c r="I40" s="290"/>
      <c r="J40" s="290"/>
      <c r="K40" s="288"/>
    </row>
    <row r="41" s="1" customFormat="1" ht="15" customHeight="1">
      <c r="B41" s="291"/>
      <c r="C41" s="292"/>
      <c r="D41" s="290"/>
      <c r="E41" s="293" t="s">
        <v>106</v>
      </c>
      <c r="F41" s="290"/>
      <c r="G41" s="290" t="s">
        <v>550</v>
      </c>
      <c r="H41" s="290"/>
      <c r="I41" s="290"/>
      <c r="J41" s="290"/>
      <c r="K41" s="288"/>
    </row>
    <row r="42" s="1" customFormat="1" ht="15" customHeight="1">
      <c r="B42" s="291"/>
      <c r="C42" s="292"/>
      <c r="D42" s="290"/>
      <c r="E42" s="293" t="s">
        <v>551</v>
      </c>
      <c r="F42" s="290"/>
      <c r="G42" s="290" t="s">
        <v>552</v>
      </c>
      <c r="H42" s="290"/>
      <c r="I42" s="290"/>
      <c r="J42" s="290"/>
      <c r="K42" s="288"/>
    </row>
    <row r="43" s="1" customFormat="1" ht="15" customHeight="1">
      <c r="B43" s="291"/>
      <c r="C43" s="292"/>
      <c r="D43" s="290"/>
      <c r="E43" s="293"/>
      <c r="F43" s="290"/>
      <c r="G43" s="290" t="s">
        <v>553</v>
      </c>
      <c r="H43" s="290"/>
      <c r="I43" s="290"/>
      <c r="J43" s="290"/>
      <c r="K43" s="288"/>
    </row>
    <row r="44" s="1" customFormat="1" ht="15" customHeight="1">
      <c r="B44" s="291"/>
      <c r="C44" s="292"/>
      <c r="D44" s="290"/>
      <c r="E44" s="293" t="s">
        <v>554</v>
      </c>
      <c r="F44" s="290"/>
      <c r="G44" s="290" t="s">
        <v>555</v>
      </c>
      <c r="H44" s="290"/>
      <c r="I44" s="290"/>
      <c r="J44" s="290"/>
      <c r="K44" s="288"/>
    </row>
    <row r="45" s="1" customFormat="1" ht="15" customHeight="1">
      <c r="B45" s="291"/>
      <c r="C45" s="292"/>
      <c r="D45" s="290"/>
      <c r="E45" s="293" t="s">
        <v>108</v>
      </c>
      <c r="F45" s="290"/>
      <c r="G45" s="290" t="s">
        <v>556</v>
      </c>
      <c r="H45" s="290"/>
      <c r="I45" s="290"/>
      <c r="J45" s="290"/>
      <c r="K45" s="288"/>
    </row>
    <row r="46" s="1" customFormat="1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s="1" customFormat="1" ht="15" customHeight="1">
      <c r="B47" s="291"/>
      <c r="C47" s="292"/>
      <c r="D47" s="290" t="s">
        <v>557</v>
      </c>
      <c r="E47" s="290"/>
      <c r="F47" s="290"/>
      <c r="G47" s="290"/>
      <c r="H47" s="290"/>
      <c r="I47" s="290"/>
      <c r="J47" s="290"/>
      <c r="K47" s="288"/>
    </row>
    <row r="48" s="1" customFormat="1" ht="15" customHeight="1">
      <c r="B48" s="291"/>
      <c r="C48" s="292"/>
      <c r="D48" s="292"/>
      <c r="E48" s="290" t="s">
        <v>558</v>
      </c>
      <c r="F48" s="290"/>
      <c r="G48" s="290"/>
      <c r="H48" s="290"/>
      <c r="I48" s="290"/>
      <c r="J48" s="290"/>
      <c r="K48" s="288"/>
    </row>
    <row r="49" s="1" customFormat="1" ht="15" customHeight="1">
      <c r="B49" s="291"/>
      <c r="C49" s="292"/>
      <c r="D49" s="292"/>
      <c r="E49" s="290" t="s">
        <v>559</v>
      </c>
      <c r="F49" s="290"/>
      <c r="G49" s="290"/>
      <c r="H49" s="290"/>
      <c r="I49" s="290"/>
      <c r="J49" s="290"/>
      <c r="K49" s="288"/>
    </row>
    <row r="50" s="1" customFormat="1" ht="15" customHeight="1">
      <c r="B50" s="291"/>
      <c r="C50" s="292"/>
      <c r="D50" s="292"/>
      <c r="E50" s="290" t="s">
        <v>560</v>
      </c>
      <c r="F50" s="290"/>
      <c r="G50" s="290"/>
      <c r="H50" s="290"/>
      <c r="I50" s="290"/>
      <c r="J50" s="290"/>
      <c r="K50" s="288"/>
    </row>
    <row r="51" s="1" customFormat="1" ht="15" customHeight="1">
      <c r="B51" s="291"/>
      <c r="C51" s="292"/>
      <c r="D51" s="290" t="s">
        <v>561</v>
      </c>
      <c r="E51" s="290"/>
      <c r="F51" s="290"/>
      <c r="G51" s="290"/>
      <c r="H51" s="290"/>
      <c r="I51" s="290"/>
      <c r="J51" s="290"/>
      <c r="K51" s="288"/>
    </row>
    <row r="52" s="1" customFormat="1" ht="25.5" customHeight="1">
      <c r="B52" s="286"/>
      <c r="C52" s="287" t="s">
        <v>562</v>
      </c>
      <c r="D52" s="287"/>
      <c r="E52" s="287"/>
      <c r="F52" s="287"/>
      <c r="G52" s="287"/>
      <c r="H52" s="287"/>
      <c r="I52" s="287"/>
      <c r="J52" s="287"/>
      <c r="K52" s="288"/>
    </row>
    <row r="53" s="1" customFormat="1" ht="5.25" customHeight="1">
      <c r="B53" s="286"/>
      <c r="C53" s="289"/>
      <c r="D53" s="289"/>
      <c r="E53" s="289"/>
      <c r="F53" s="289"/>
      <c r="G53" s="289"/>
      <c r="H53" s="289"/>
      <c r="I53" s="289"/>
      <c r="J53" s="289"/>
      <c r="K53" s="288"/>
    </row>
    <row r="54" s="1" customFormat="1" ht="15" customHeight="1">
      <c r="B54" s="286"/>
      <c r="C54" s="290" t="s">
        <v>563</v>
      </c>
      <c r="D54" s="290"/>
      <c r="E54" s="290"/>
      <c r="F54" s="290"/>
      <c r="G54" s="290"/>
      <c r="H54" s="290"/>
      <c r="I54" s="290"/>
      <c r="J54" s="290"/>
      <c r="K54" s="288"/>
    </row>
    <row r="55" s="1" customFormat="1" ht="15" customHeight="1">
      <c r="B55" s="286"/>
      <c r="C55" s="290" t="s">
        <v>564</v>
      </c>
      <c r="D55" s="290"/>
      <c r="E55" s="290"/>
      <c r="F55" s="290"/>
      <c r="G55" s="290"/>
      <c r="H55" s="290"/>
      <c r="I55" s="290"/>
      <c r="J55" s="290"/>
      <c r="K55" s="288"/>
    </row>
    <row r="56" s="1" customFormat="1" ht="12.75" customHeight="1">
      <c r="B56" s="286"/>
      <c r="C56" s="290"/>
      <c r="D56" s="290"/>
      <c r="E56" s="290"/>
      <c r="F56" s="290"/>
      <c r="G56" s="290"/>
      <c r="H56" s="290"/>
      <c r="I56" s="290"/>
      <c r="J56" s="290"/>
      <c r="K56" s="288"/>
    </row>
    <row r="57" s="1" customFormat="1" ht="15" customHeight="1">
      <c r="B57" s="286"/>
      <c r="C57" s="290" t="s">
        <v>565</v>
      </c>
      <c r="D57" s="290"/>
      <c r="E57" s="290"/>
      <c r="F57" s="290"/>
      <c r="G57" s="290"/>
      <c r="H57" s="290"/>
      <c r="I57" s="290"/>
      <c r="J57" s="290"/>
      <c r="K57" s="288"/>
    </row>
    <row r="58" s="1" customFormat="1" ht="15" customHeight="1">
      <c r="B58" s="286"/>
      <c r="C58" s="292"/>
      <c r="D58" s="290" t="s">
        <v>566</v>
      </c>
      <c r="E58" s="290"/>
      <c r="F58" s="290"/>
      <c r="G58" s="290"/>
      <c r="H58" s="290"/>
      <c r="I58" s="290"/>
      <c r="J58" s="290"/>
      <c r="K58" s="288"/>
    </row>
    <row r="59" s="1" customFormat="1" ht="15" customHeight="1">
      <c r="B59" s="286"/>
      <c r="C59" s="292"/>
      <c r="D59" s="290" t="s">
        <v>567</v>
      </c>
      <c r="E59" s="290"/>
      <c r="F59" s="290"/>
      <c r="G59" s="290"/>
      <c r="H59" s="290"/>
      <c r="I59" s="290"/>
      <c r="J59" s="290"/>
      <c r="K59" s="288"/>
    </row>
    <row r="60" s="1" customFormat="1" ht="15" customHeight="1">
      <c r="B60" s="286"/>
      <c r="C60" s="292"/>
      <c r="D60" s="290" t="s">
        <v>568</v>
      </c>
      <c r="E60" s="290"/>
      <c r="F60" s="290"/>
      <c r="G60" s="290"/>
      <c r="H60" s="290"/>
      <c r="I60" s="290"/>
      <c r="J60" s="290"/>
      <c r="K60" s="288"/>
    </row>
    <row r="61" s="1" customFormat="1" ht="15" customHeight="1">
      <c r="B61" s="286"/>
      <c r="C61" s="292"/>
      <c r="D61" s="290" t="s">
        <v>569</v>
      </c>
      <c r="E61" s="290"/>
      <c r="F61" s="290"/>
      <c r="G61" s="290"/>
      <c r="H61" s="290"/>
      <c r="I61" s="290"/>
      <c r="J61" s="290"/>
      <c r="K61" s="288"/>
    </row>
    <row r="62" s="1" customFormat="1" ht="15" customHeight="1">
      <c r="B62" s="286"/>
      <c r="C62" s="292"/>
      <c r="D62" s="295" t="s">
        <v>570</v>
      </c>
      <c r="E62" s="295"/>
      <c r="F62" s="295"/>
      <c r="G62" s="295"/>
      <c r="H62" s="295"/>
      <c r="I62" s="295"/>
      <c r="J62" s="295"/>
      <c r="K62" s="288"/>
    </row>
    <row r="63" s="1" customFormat="1" ht="15" customHeight="1">
      <c r="B63" s="286"/>
      <c r="C63" s="292"/>
      <c r="D63" s="290" t="s">
        <v>571</v>
      </c>
      <c r="E63" s="290"/>
      <c r="F63" s="290"/>
      <c r="G63" s="290"/>
      <c r="H63" s="290"/>
      <c r="I63" s="290"/>
      <c r="J63" s="290"/>
      <c r="K63" s="288"/>
    </row>
    <row r="64" s="1" customFormat="1" ht="12.75" customHeight="1">
      <c r="B64" s="286"/>
      <c r="C64" s="292"/>
      <c r="D64" s="292"/>
      <c r="E64" s="296"/>
      <c r="F64" s="292"/>
      <c r="G64" s="292"/>
      <c r="H64" s="292"/>
      <c r="I64" s="292"/>
      <c r="J64" s="292"/>
      <c r="K64" s="288"/>
    </row>
    <row r="65" s="1" customFormat="1" ht="15" customHeight="1">
      <c r="B65" s="286"/>
      <c r="C65" s="292"/>
      <c r="D65" s="290" t="s">
        <v>572</v>
      </c>
      <c r="E65" s="290"/>
      <c r="F65" s="290"/>
      <c r="G65" s="290"/>
      <c r="H65" s="290"/>
      <c r="I65" s="290"/>
      <c r="J65" s="290"/>
      <c r="K65" s="288"/>
    </row>
    <row r="66" s="1" customFormat="1" ht="15" customHeight="1">
      <c r="B66" s="286"/>
      <c r="C66" s="292"/>
      <c r="D66" s="295" t="s">
        <v>573</v>
      </c>
      <c r="E66" s="295"/>
      <c r="F66" s="295"/>
      <c r="G66" s="295"/>
      <c r="H66" s="295"/>
      <c r="I66" s="295"/>
      <c r="J66" s="295"/>
      <c r="K66" s="288"/>
    </row>
    <row r="67" s="1" customFormat="1" ht="15" customHeight="1">
      <c r="B67" s="286"/>
      <c r="C67" s="292"/>
      <c r="D67" s="290" t="s">
        <v>574</v>
      </c>
      <c r="E67" s="290"/>
      <c r="F67" s="290"/>
      <c r="G67" s="290"/>
      <c r="H67" s="290"/>
      <c r="I67" s="290"/>
      <c r="J67" s="290"/>
      <c r="K67" s="288"/>
    </row>
    <row r="68" s="1" customFormat="1" ht="15" customHeight="1">
      <c r="B68" s="286"/>
      <c r="C68" s="292"/>
      <c r="D68" s="290" t="s">
        <v>575</v>
      </c>
      <c r="E68" s="290"/>
      <c r="F68" s="290"/>
      <c r="G68" s="290"/>
      <c r="H68" s="290"/>
      <c r="I68" s="290"/>
      <c r="J68" s="290"/>
      <c r="K68" s="288"/>
    </row>
    <row r="69" s="1" customFormat="1" ht="15" customHeight="1">
      <c r="B69" s="286"/>
      <c r="C69" s="292"/>
      <c r="D69" s="290" t="s">
        <v>576</v>
      </c>
      <c r="E69" s="290"/>
      <c r="F69" s="290"/>
      <c r="G69" s="290"/>
      <c r="H69" s="290"/>
      <c r="I69" s="290"/>
      <c r="J69" s="290"/>
      <c r="K69" s="288"/>
    </row>
    <row r="70" s="1" customFormat="1" ht="15" customHeight="1">
      <c r="B70" s="286"/>
      <c r="C70" s="292"/>
      <c r="D70" s="290" t="s">
        <v>577</v>
      </c>
      <c r="E70" s="290"/>
      <c r="F70" s="290"/>
      <c r="G70" s="290"/>
      <c r="H70" s="290"/>
      <c r="I70" s="290"/>
      <c r="J70" s="290"/>
      <c r="K70" s="288"/>
    </row>
    <row r="71" s="1" customFormat="1" ht="12.75" customHeight="1">
      <c r="B71" s="297"/>
      <c r="C71" s="298"/>
      <c r="D71" s="298"/>
      <c r="E71" s="298"/>
      <c r="F71" s="298"/>
      <c r="G71" s="298"/>
      <c r="H71" s="298"/>
      <c r="I71" s="298"/>
      <c r="J71" s="298"/>
      <c r="K71" s="299"/>
    </row>
    <row r="72" s="1" customFormat="1" ht="18.75" customHeight="1">
      <c r="B72" s="300"/>
      <c r="C72" s="300"/>
      <c r="D72" s="300"/>
      <c r="E72" s="300"/>
      <c r="F72" s="300"/>
      <c r="G72" s="300"/>
      <c r="H72" s="300"/>
      <c r="I72" s="300"/>
      <c r="J72" s="300"/>
      <c r="K72" s="301"/>
    </row>
    <row r="73" s="1" customFormat="1" ht="18.75" customHeight="1">
      <c r="B73" s="301"/>
      <c r="C73" s="301"/>
      <c r="D73" s="301"/>
      <c r="E73" s="301"/>
      <c r="F73" s="301"/>
      <c r="G73" s="301"/>
      <c r="H73" s="301"/>
      <c r="I73" s="301"/>
      <c r="J73" s="301"/>
      <c r="K73" s="301"/>
    </row>
    <row r="74" s="1" customFormat="1" ht="7.5" customHeight="1">
      <c r="B74" s="302"/>
      <c r="C74" s="303"/>
      <c r="D74" s="303"/>
      <c r="E74" s="303"/>
      <c r="F74" s="303"/>
      <c r="G74" s="303"/>
      <c r="H74" s="303"/>
      <c r="I74" s="303"/>
      <c r="J74" s="303"/>
      <c r="K74" s="304"/>
    </row>
    <row r="75" s="1" customFormat="1" ht="45" customHeight="1">
      <c r="B75" s="305"/>
      <c r="C75" s="306" t="s">
        <v>578</v>
      </c>
      <c r="D75" s="306"/>
      <c r="E75" s="306"/>
      <c r="F75" s="306"/>
      <c r="G75" s="306"/>
      <c r="H75" s="306"/>
      <c r="I75" s="306"/>
      <c r="J75" s="306"/>
      <c r="K75" s="307"/>
    </row>
    <row r="76" s="1" customFormat="1" ht="17.25" customHeight="1">
      <c r="B76" s="305"/>
      <c r="C76" s="308" t="s">
        <v>579</v>
      </c>
      <c r="D76" s="308"/>
      <c r="E76" s="308"/>
      <c r="F76" s="308" t="s">
        <v>580</v>
      </c>
      <c r="G76" s="309"/>
      <c r="H76" s="308" t="s">
        <v>54</v>
      </c>
      <c r="I76" s="308" t="s">
        <v>57</v>
      </c>
      <c r="J76" s="308" t="s">
        <v>581</v>
      </c>
      <c r="K76" s="307"/>
    </row>
    <row r="77" s="1" customFormat="1" ht="17.25" customHeight="1">
      <c r="B77" s="305"/>
      <c r="C77" s="310" t="s">
        <v>582</v>
      </c>
      <c r="D77" s="310"/>
      <c r="E77" s="310"/>
      <c r="F77" s="311" t="s">
        <v>583</v>
      </c>
      <c r="G77" s="312"/>
      <c r="H77" s="310"/>
      <c r="I77" s="310"/>
      <c r="J77" s="310" t="s">
        <v>584</v>
      </c>
      <c r="K77" s="307"/>
    </row>
    <row r="78" s="1" customFormat="1" ht="5.25" customHeight="1">
      <c r="B78" s="305"/>
      <c r="C78" s="313"/>
      <c r="D78" s="313"/>
      <c r="E78" s="313"/>
      <c r="F78" s="313"/>
      <c r="G78" s="314"/>
      <c r="H78" s="313"/>
      <c r="I78" s="313"/>
      <c r="J78" s="313"/>
      <c r="K78" s="307"/>
    </row>
    <row r="79" s="1" customFormat="1" ht="15" customHeight="1">
      <c r="B79" s="305"/>
      <c r="C79" s="293" t="s">
        <v>53</v>
      </c>
      <c r="D79" s="313"/>
      <c r="E79" s="313"/>
      <c r="F79" s="315" t="s">
        <v>585</v>
      </c>
      <c r="G79" s="314"/>
      <c r="H79" s="293" t="s">
        <v>586</v>
      </c>
      <c r="I79" s="293" t="s">
        <v>587</v>
      </c>
      <c r="J79" s="293">
        <v>20</v>
      </c>
      <c r="K79" s="307"/>
    </row>
    <row r="80" s="1" customFormat="1" ht="15" customHeight="1">
      <c r="B80" s="305"/>
      <c r="C80" s="293" t="s">
        <v>588</v>
      </c>
      <c r="D80" s="293"/>
      <c r="E80" s="293"/>
      <c r="F80" s="315" t="s">
        <v>585</v>
      </c>
      <c r="G80" s="314"/>
      <c r="H80" s="293" t="s">
        <v>589</v>
      </c>
      <c r="I80" s="293" t="s">
        <v>587</v>
      </c>
      <c r="J80" s="293">
        <v>120</v>
      </c>
      <c r="K80" s="307"/>
    </row>
    <row r="81" s="1" customFormat="1" ht="15" customHeight="1">
      <c r="B81" s="316"/>
      <c r="C81" s="293" t="s">
        <v>590</v>
      </c>
      <c r="D81" s="293"/>
      <c r="E81" s="293"/>
      <c r="F81" s="315" t="s">
        <v>591</v>
      </c>
      <c r="G81" s="314"/>
      <c r="H81" s="293" t="s">
        <v>592</v>
      </c>
      <c r="I81" s="293" t="s">
        <v>587</v>
      </c>
      <c r="J81" s="293">
        <v>50</v>
      </c>
      <c r="K81" s="307"/>
    </row>
    <row r="82" s="1" customFormat="1" ht="15" customHeight="1">
      <c r="B82" s="316"/>
      <c r="C82" s="293" t="s">
        <v>593</v>
      </c>
      <c r="D82" s="293"/>
      <c r="E82" s="293"/>
      <c r="F82" s="315" t="s">
        <v>585</v>
      </c>
      <c r="G82" s="314"/>
      <c r="H82" s="293" t="s">
        <v>594</v>
      </c>
      <c r="I82" s="293" t="s">
        <v>595</v>
      </c>
      <c r="J82" s="293"/>
      <c r="K82" s="307"/>
    </row>
    <row r="83" s="1" customFormat="1" ht="15" customHeight="1">
      <c r="B83" s="316"/>
      <c r="C83" s="317" t="s">
        <v>596</v>
      </c>
      <c r="D83" s="317"/>
      <c r="E83" s="317"/>
      <c r="F83" s="318" t="s">
        <v>591</v>
      </c>
      <c r="G83" s="317"/>
      <c r="H83" s="317" t="s">
        <v>597</v>
      </c>
      <c r="I83" s="317" t="s">
        <v>587</v>
      </c>
      <c r="J83" s="317">
        <v>15</v>
      </c>
      <c r="K83" s="307"/>
    </row>
    <row r="84" s="1" customFormat="1" ht="15" customHeight="1">
      <c r="B84" s="316"/>
      <c r="C84" s="317" t="s">
        <v>598</v>
      </c>
      <c r="D84" s="317"/>
      <c r="E84" s="317"/>
      <c r="F84" s="318" t="s">
        <v>591</v>
      </c>
      <c r="G84" s="317"/>
      <c r="H84" s="317" t="s">
        <v>599</v>
      </c>
      <c r="I84" s="317" t="s">
        <v>587</v>
      </c>
      <c r="J84" s="317">
        <v>15</v>
      </c>
      <c r="K84" s="307"/>
    </row>
    <row r="85" s="1" customFormat="1" ht="15" customHeight="1">
      <c r="B85" s="316"/>
      <c r="C85" s="317" t="s">
        <v>600</v>
      </c>
      <c r="D85" s="317"/>
      <c r="E85" s="317"/>
      <c r="F85" s="318" t="s">
        <v>591</v>
      </c>
      <c r="G85" s="317"/>
      <c r="H85" s="317" t="s">
        <v>601</v>
      </c>
      <c r="I85" s="317" t="s">
        <v>587</v>
      </c>
      <c r="J85" s="317">
        <v>20</v>
      </c>
      <c r="K85" s="307"/>
    </row>
    <row r="86" s="1" customFormat="1" ht="15" customHeight="1">
      <c r="B86" s="316"/>
      <c r="C86" s="317" t="s">
        <v>602</v>
      </c>
      <c r="D86" s="317"/>
      <c r="E86" s="317"/>
      <c r="F86" s="318" t="s">
        <v>591</v>
      </c>
      <c r="G86" s="317"/>
      <c r="H86" s="317" t="s">
        <v>603</v>
      </c>
      <c r="I86" s="317" t="s">
        <v>587</v>
      </c>
      <c r="J86" s="317">
        <v>20</v>
      </c>
      <c r="K86" s="307"/>
    </row>
    <row r="87" s="1" customFormat="1" ht="15" customHeight="1">
      <c r="B87" s="316"/>
      <c r="C87" s="293" t="s">
        <v>604</v>
      </c>
      <c r="D87" s="293"/>
      <c r="E87" s="293"/>
      <c r="F87" s="315" t="s">
        <v>591</v>
      </c>
      <c r="G87" s="314"/>
      <c r="H87" s="293" t="s">
        <v>605</v>
      </c>
      <c r="I87" s="293" t="s">
        <v>587</v>
      </c>
      <c r="J87" s="293">
        <v>50</v>
      </c>
      <c r="K87" s="307"/>
    </row>
    <row r="88" s="1" customFormat="1" ht="15" customHeight="1">
      <c r="B88" s="316"/>
      <c r="C88" s="293" t="s">
        <v>606</v>
      </c>
      <c r="D88" s="293"/>
      <c r="E88" s="293"/>
      <c r="F88" s="315" t="s">
        <v>591</v>
      </c>
      <c r="G88" s="314"/>
      <c r="H88" s="293" t="s">
        <v>607</v>
      </c>
      <c r="I88" s="293" t="s">
        <v>587</v>
      </c>
      <c r="J88" s="293">
        <v>20</v>
      </c>
      <c r="K88" s="307"/>
    </row>
    <row r="89" s="1" customFormat="1" ht="15" customHeight="1">
      <c r="B89" s="316"/>
      <c r="C89" s="293" t="s">
        <v>608</v>
      </c>
      <c r="D89" s="293"/>
      <c r="E89" s="293"/>
      <c r="F89" s="315" t="s">
        <v>591</v>
      </c>
      <c r="G89" s="314"/>
      <c r="H89" s="293" t="s">
        <v>609</v>
      </c>
      <c r="I89" s="293" t="s">
        <v>587</v>
      </c>
      <c r="J89" s="293">
        <v>20</v>
      </c>
      <c r="K89" s="307"/>
    </row>
    <row r="90" s="1" customFormat="1" ht="15" customHeight="1">
      <c r="B90" s="316"/>
      <c r="C90" s="293" t="s">
        <v>610</v>
      </c>
      <c r="D90" s="293"/>
      <c r="E90" s="293"/>
      <c r="F90" s="315" t="s">
        <v>591</v>
      </c>
      <c r="G90" s="314"/>
      <c r="H90" s="293" t="s">
        <v>611</v>
      </c>
      <c r="I90" s="293" t="s">
        <v>587</v>
      </c>
      <c r="J90" s="293">
        <v>50</v>
      </c>
      <c r="K90" s="307"/>
    </row>
    <row r="91" s="1" customFormat="1" ht="15" customHeight="1">
      <c r="B91" s="316"/>
      <c r="C91" s="293" t="s">
        <v>612</v>
      </c>
      <c r="D91" s="293"/>
      <c r="E91" s="293"/>
      <c r="F91" s="315" t="s">
        <v>591</v>
      </c>
      <c r="G91" s="314"/>
      <c r="H91" s="293" t="s">
        <v>612</v>
      </c>
      <c r="I91" s="293" t="s">
        <v>587</v>
      </c>
      <c r="J91" s="293">
        <v>50</v>
      </c>
      <c r="K91" s="307"/>
    </row>
    <row r="92" s="1" customFormat="1" ht="15" customHeight="1">
      <c r="B92" s="316"/>
      <c r="C92" s="293" t="s">
        <v>613</v>
      </c>
      <c r="D92" s="293"/>
      <c r="E92" s="293"/>
      <c r="F92" s="315" t="s">
        <v>591</v>
      </c>
      <c r="G92" s="314"/>
      <c r="H92" s="293" t="s">
        <v>614</v>
      </c>
      <c r="I92" s="293" t="s">
        <v>587</v>
      </c>
      <c r="J92" s="293">
        <v>255</v>
      </c>
      <c r="K92" s="307"/>
    </row>
    <row r="93" s="1" customFormat="1" ht="15" customHeight="1">
      <c r="B93" s="316"/>
      <c r="C93" s="293" t="s">
        <v>615</v>
      </c>
      <c r="D93" s="293"/>
      <c r="E93" s="293"/>
      <c r="F93" s="315" t="s">
        <v>585</v>
      </c>
      <c r="G93" s="314"/>
      <c r="H93" s="293" t="s">
        <v>616</v>
      </c>
      <c r="I93" s="293" t="s">
        <v>617</v>
      </c>
      <c r="J93" s="293"/>
      <c r="K93" s="307"/>
    </row>
    <row r="94" s="1" customFormat="1" ht="15" customHeight="1">
      <c r="B94" s="316"/>
      <c r="C94" s="293" t="s">
        <v>618</v>
      </c>
      <c r="D94" s="293"/>
      <c r="E94" s="293"/>
      <c r="F94" s="315" t="s">
        <v>585</v>
      </c>
      <c r="G94" s="314"/>
      <c r="H94" s="293" t="s">
        <v>619</v>
      </c>
      <c r="I94" s="293" t="s">
        <v>620</v>
      </c>
      <c r="J94" s="293"/>
      <c r="K94" s="307"/>
    </row>
    <row r="95" s="1" customFormat="1" ht="15" customHeight="1">
      <c r="B95" s="316"/>
      <c r="C95" s="293" t="s">
        <v>621</v>
      </c>
      <c r="D95" s="293"/>
      <c r="E95" s="293"/>
      <c r="F95" s="315" t="s">
        <v>585</v>
      </c>
      <c r="G95" s="314"/>
      <c r="H95" s="293" t="s">
        <v>621</v>
      </c>
      <c r="I95" s="293" t="s">
        <v>620</v>
      </c>
      <c r="J95" s="293"/>
      <c r="K95" s="307"/>
    </row>
    <row r="96" s="1" customFormat="1" ht="15" customHeight="1">
      <c r="B96" s="316"/>
      <c r="C96" s="293" t="s">
        <v>38</v>
      </c>
      <c r="D96" s="293"/>
      <c r="E96" s="293"/>
      <c r="F96" s="315" t="s">
        <v>585</v>
      </c>
      <c r="G96" s="314"/>
      <c r="H96" s="293" t="s">
        <v>622</v>
      </c>
      <c r="I96" s="293" t="s">
        <v>620</v>
      </c>
      <c r="J96" s="293"/>
      <c r="K96" s="307"/>
    </row>
    <row r="97" s="1" customFormat="1" ht="15" customHeight="1">
      <c r="B97" s="316"/>
      <c r="C97" s="293" t="s">
        <v>48</v>
      </c>
      <c r="D97" s="293"/>
      <c r="E97" s="293"/>
      <c r="F97" s="315" t="s">
        <v>585</v>
      </c>
      <c r="G97" s="314"/>
      <c r="H97" s="293" t="s">
        <v>623</v>
      </c>
      <c r="I97" s="293" t="s">
        <v>620</v>
      </c>
      <c r="J97" s="293"/>
      <c r="K97" s="307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301"/>
      <c r="C100" s="301"/>
      <c r="D100" s="301"/>
      <c r="E100" s="301"/>
      <c r="F100" s="301"/>
      <c r="G100" s="301"/>
      <c r="H100" s="301"/>
      <c r="I100" s="301"/>
      <c r="J100" s="301"/>
      <c r="K100" s="301"/>
    </row>
    <row r="101" s="1" customFormat="1" ht="7.5" customHeight="1">
      <c r="B101" s="302"/>
      <c r="C101" s="303"/>
      <c r="D101" s="303"/>
      <c r="E101" s="303"/>
      <c r="F101" s="303"/>
      <c r="G101" s="303"/>
      <c r="H101" s="303"/>
      <c r="I101" s="303"/>
      <c r="J101" s="303"/>
      <c r="K101" s="304"/>
    </row>
    <row r="102" s="1" customFormat="1" ht="45" customHeight="1">
      <c r="B102" s="305"/>
      <c r="C102" s="306" t="s">
        <v>624</v>
      </c>
      <c r="D102" s="306"/>
      <c r="E102" s="306"/>
      <c r="F102" s="306"/>
      <c r="G102" s="306"/>
      <c r="H102" s="306"/>
      <c r="I102" s="306"/>
      <c r="J102" s="306"/>
      <c r="K102" s="307"/>
    </row>
    <row r="103" s="1" customFormat="1" ht="17.25" customHeight="1">
      <c r="B103" s="305"/>
      <c r="C103" s="308" t="s">
        <v>579</v>
      </c>
      <c r="D103" s="308"/>
      <c r="E103" s="308"/>
      <c r="F103" s="308" t="s">
        <v>580</v>
      </c>
      <c r="G103" s="309"/>
      <c r="H103" s="308" t="s">
        <v>54</v>
      </c>
      <c r="I103" s="308" t="s">
        <v>57</v>
      </c>
      <c r="J103" s="308" t="s">
        <v>581</v>
      </c>
      <c r="K103" s="307"/>
    </row>
    <row r="104" s="1" customFormat="1" ht="17.25" customHeight="1">
      <c r="B104" s="305"/>
      <c r="C104" s="310" t="s">
        <v>582</v>
      </c>
      <c r="D104" s="310"/>
      <c r="E104" s="310"/>
      <c r="F104" s="311" t="s">
        <v>583</v>
      </c>
      <c r="G104" s="312"/>
      <c r="H104" s="310"/>
      <c r="I104" s="310"/>
      <c r="J104" s="310" t="s">
        <v>584</v>
      </c>
      <c r="K104" s="307"/>
    </row>
    <row r="105" s="1" customFormat="1" ht="5.25" customHeight="1">
      <c r="B105" s="305"/>
      <c r="C105" s="308"/>
      <c r="D105" s="308"/>
      <c r="E105" s="308"/>
      <c r="F105" s="308"/>
      <c r="G105" s="324"/>
      <c r="H105" s="308"/>
      <c r="I105" s="308"/>
      <c r="J105" s="308"/>
      <c r="K105" s="307"/>
    </row>
    <row r="106" s="1" customFormat="1" ht="15" customHeight="1">
      <c r="B106" s="305"/>
      <c r="C106" s="293" t="s">
        <v>53</v>
      </c>
      <c r="D106" s="313"/>
      <c r="E106" s="313"/>
      <c r="F106" s="315" t="s">
        <v>585</v>
      </c>
      <c r="G106" s="324"/>
      <c r="H106" s="293" t="s">
        <v>625</v>
      </c>
      <c r="I106" s="293" t="s">
        <v>587</v>
      </c>
      <c r="J106" s="293">
        <v>20</v>
      </c>
      <c r="K106" s="307"/>
    </row>
    <row r="107" s="1" customFormat="1" ht="15" customHeight="1">
      <c r="B107" s="305"/>
      <c r="C107" s="293" t="s">
        <v>588</v>
      </c>
      <c r="D107" s="293"/>
      <c r="E107" s="293"/>
      <c r="F107" s="315" t="s">
        <v>585</v>
      </c>
      <c r="G107" s="293"/>
      <c r="H107" s="293" t="s">
        <v>625</v>
      </c>
      <c r="I107" s="293" t="s">
        <v>587</v>
      </c>
      <c r="J107" s="293">
        <v>120</v>
      </c>
      <c r="K107" s="307"/>
    </row>
    <row r="108" s="1" customFormat="1" ht="15" customHeight="1">
      <c r="B108" s="316"/>
      <c r="C108" s="293" t="s">
        <v>590</v>
      </c>
      <c r="D108" s="293"/>
      <c r="E108" s="293"/>
      <c r="F108" s="315" t="s">
        <v>591</v>
      </c>
      <c r="G108" s="293"/>
      <c r="H108" s="293" t="s">
        <v>625</v>
      </c>
      <c r="I108" s="293" t="s">
        <v>587</v>
      </c>
      <c r="J108" s="293">
        <v>50</v>
      </c>
      <c r="K108" s="307"/>
    </row>
    <row r="109" s="1" customFormat="1" ht="15" customHeight="1">
      <c r="B109" s="316"/>
      <c r="C109" s="293" t="s">
        <v>593</v>
      </c>
      <c r="D109" s="293"/>
      <c r="E109" s="293"/>
      <c r="F109" s="315" t="s">
        <v>585</v>
      </c>
      <c r="G109" s="293"/>
      <c r="H109" s="293" t="s">
        <v>625</v>
      </c>
      <c r="I109" s="293" t="s">
        <v>595</v>
      </c>
      <c r="J109" s="293"/>
      <c r="K109" s="307"/>
    </row>
    <row r="110" s="1" customFormat="1" ht="15" customHeight="1">
      <c r="B110" s="316"/>
      <c r="C110" s="293" t="s">
        <v>604</v>
      </c>
      <c r="D110" s="293"/>
      <c r="E110" s="293"/>
      <c r="F110" s="315" t="s">
        <v>591</v>
      </c>
      <c r="G110" s="293"/>
      <c r="H110" s="293" t="s">
        <v>625</v>
      </c>
      <c r="I110" s="293" t="s">
        <v>587</v>
      </c>
      <c r="J110" s="293">
        <v>50</v>
      </c>
      <c r="K110" s="307"/>
    </row>
    <row r="111" s="1" customFormat="1" ht="15" customHeight="1">
      <c r="B111" s="316"/>
      <c r="C111" s="293" t="s">
        <v>612</v>
      </c>
      <c r="D111" s="293"/>
      <c r="E111" s="293"/>
      <c r="F111" s="315" t="s">
        <v>591</v>
      </c>
      <c r="G111" s="293"/>
      <c r="H111" s="293" t="s">
        <v>625</v>
      </c>
      <c r="I111" s="293" t="s">
        <v>587</v>
      </c>
      <c r="J111" s="293">
        <v>50</v>
      </c>
      <c r="K111" s="307"/>
    </row>
    <row r="112" s="1" customFormat="1" ht="15" customHeight="1">
      <c r="B112" s="316"/>
      <c r="C112" s="293" t="s">
        <v>610</v>
      </c>
      <c r="D112" s="293"/>
      <c r="E112" s="293"/>
      <c r="F112" s="315" t="s">
        <v>591</v>
      </c>
      <c r="G112" s="293"/>
      <c r="H112" s="293" t="s">
        <v>625</v>
      </c>
      <c r="I112" s="293" t="s">
        <v>587</v>
      </c>
      <c r="J112" s="293">
        <v>50</v>
      </c>
      <c r="K112" s="307"/>
    </row>
    <row r="113" s="1" customFormat="1" ht="15" customHeight="1">
      <c r="B113" s="316"/>
      <c r="C113" s="293" t="s">
        <v>53</v>
      </c>
      <c r="D113" s="293"/>
      <c r="E113" s="293"/>
      <c r="F113" s="315" t="s">
        <v>585</v>
      </c>
      <c r="G113" s="293"/>
      <c r="H113" s="293" t="s">
        <v>626</v>
      </c>
      <c r="I113" s="293" t="s">
        <v>587</v>
      </c>
      <c r="J113" s="293">
        <v>20</v>
      </c>
      <c r="K113" s="307"/>
    </row>
    <row r="114" s="1" customFormat="1" ht="15" customHeight="1">
      <c r="B114" s="316"/>
      <c r="C114" s="293" t="s">
        <v>627</v>
      </c>
      <c r="D114" s="293"/>
      <c r="E114" s="293"/>
      <c r="F114" s="315" t="s">
        <v>585</v>
      </c>
      <c r="G114" s="293"/>
      <c r="H114" s="293" t="s">
        <v>628</v>
      </c>
      <c r="I114" s="293" t="s">
        <v>587</v>
      </c>
      <c r="J114" s="293">
        <v>120</v>
      </c>
      <c r="K114" s="307"/>
    </row>
    <row r="115" s="1" customFormat="1" ht="15" customHeight="1">
      <c r="B115" s="316"/>
      <c r="C115" s="293" t="s">
        <v>38</v>
      </c>
      <c r="D115" s="293"/>
      <c r="E115" s="293"/>
      <c r="F115" s="315" t="s">
        <v>585</v>
      </c>
      <c r="G115" s="293"/>
      <c r="H115" s="293" t="s">
        <v>629</v>
      </c>
      <c r="I115" s="293" t="s">
        <v>620</v>
      </c>
      <c r="J115" s="293"/>
      <c r="K115" s="307"/>
    </row>
    <row r="116" s="1" customFormat="1" ht="15" customHeight="1">
      <c r="B116" s="316"/>
      <c r="C116" s="293" t="s">
        <v>48</v>
      </c>
      <c r="D116" s="293"/>
      <c r="E116" s="293"/>
      <c r="F116" s="315" t="s">
        <v>585</v>
      </c>
      <c r="G116" s="293"/>
      <c r="H116" s="293" t="s">
        <v>630</v>
      </c>
      <c r="I116" s="293" t="s">
        <v>620</v>
      </c>
      <c r="J116" s="293"/>
      <c r="K116" s="307"/>
    </row>
    <row r="117" s="1" customFormat="1" ht="15" customHeight="1">
      <c r="B117" s="316"/>
      <c r="C117" s="293" t="s">
        <v>57</v>
      </c>
      <c r="D117" s="293"/>
      <c r="E117" s="293"/>
      <c r="F117" s="315" t="s">
        <v>585</v>
      </c>
      <c r="G117" s="293"/>
      <c r="H117" s="293" t="s">
        <v>631</v>
      </c>
      <c r="I117" s="293" t="s">
        <v>632</v>
      </c>
      <c r="J117" s="293"/>
      <c r="K117" s="307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290"/>
      <c r="D119" s="290"/>
      <c r="E119" s="290"/>
      <c r="F119" s="327"/>
      <c r="G119" s="290"/>
      <c r="H119" s="290"/>
      <c r="I119" s="290"/>
      <c r="J119" s="290"/>
      <c r="K119" s="326"/>
    </row>
    <row r="120" s="1" customFormat="1" ht="18.75" customHeight="1">
      <c r="B120" s="301"/>
      <c r="C120" s="301"/>
      <c r="D120" s="301"/>
      <c r="E120" s="301"/>
      <c r="F120" s="301"/>
      <c r="G120" s="301"/>
      <c r="H120" s="301"/>
      <c r="I120" s="301"/>
      <c r="J120" s="301"/>
      <c r="K120" s="301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4" t="s">
        <v>633</v>
      </c>
      <c r="D122" s="284"/>
      <c r="E122" s="284"/>
      <c r="F122" s="284"/>
      <c r="G122" s="284"/>
      <c r="H122" s="284"/>
      <c r="I122" s="284"/>
      <c r="J122" s="284"/>
      <c r="K122" s="332"/>
    </row>
    <row r="123" s="1" customFormat="1" ht="17.25" customHeight="1">
      <c r="B123" s="333"/>
      <c r="C123" s="308" t="s">
        <v>579</v>
      </c>
      <c r="D123" s="308"/>
      <c r="E123" s="308"/>
      <c r="F123" s="308" t="s">
        <v>580</v>
      </c>
      <c r="G123" s="309"/>
      <c r="H123" s="308" t="s">
        <v>54</v>
      </c>
      <c r="I123" s="308" t="s">
        <v>57</v>
      </c>
      <c r="J123" s="308" t="s">
        <v>581</v>
      </c>
      <c r="K123" s="334"/>
    </row>
    <row r="124" s="1" customFormat="1" ht="17.25" customHeight="1">
      <c r="B124" s="333"/>
      <c r="C124" s="310" t="s">
        <v>582</v>
      </c>
      <c r="D124" s="310"/>
      <c r="E124" s="310"/>
      <c r="F124" s="311" t="s">
        <v>583</v>
      </c>
      <c r="G124" s="312"/>
      <c r="H124" s="310"/>
      <c r="I124" s="310"/>
      <c r="J124" s="310" t="s">
        <v>584</v>
      </c>
      <c r="K124" s="334"/>
    </row>
    <row r="125" s="1" customFormat="1" ht="5.25" customHeight="1">
      <c r="B125" s="335"/>
      <c r="C125" s="313"/>
      <c r="D125" s="313"/>
      <c r="E125" s="313"/>
      <c r="F125" s="313"/>
      <c r="G125" s="293"/>
      <c r="H125" s="313"/>
      <c r="I125" s="313"/>
      <c r="J125" s="313"/>
      <c r="K125" s="336"/>
    </row>
    <row r="126" s="1" customFormat="1" ht="15" customHeight="1">
      <c r="B126" s="335"/>
      <c r="C126" s="293" t="s">
        <v>588</v>
      </c>
      <c r="D126" s="313"/>
      <c r="E126" s="313"/>
      <c r="F126" s="315" t="s">
        <v>585</v>
      </c>
      <c r="G126" s="293"/>
      <c r="H126" s="293" t="s">
        <v>625</v>
      </c>
      <c r="I126" s="293" t="s">
        <v>587</v>
      </c>
      <c r="J126" s="293">
        <v>120</v>
      </c>
      <c r="K126" s="337"/>
    </row>
    <row r="127" s="1" customFormat="1" ht="15" customHeight="1">
      <c r="B127" s="335"/>
      <c r="C127" s="293" t="s">
        <v>634</v>
      </c>
      <c r="D127" s="293"/>
      <c r="E127" s="293"/>
      <c r="F127" s="315" t="s">
        <v>585</v>
      </c>
      <c r="G127" s="293"/>
      <c r="H127" s="293" t="s">
        <v>635</v>
      </c>
      <c r="I127" s="293" t="s">
        <v>587</v>
      </c>
      <c r="J127" s="293" t="s">
        <v>636</v>
      </c>
      <c r="K127" s="337"/>
    </row>
    <row r="128" s="1" customFormat="1" ht="15" customHeight="1">
      <c r="B128" s="335"/>
      <c r="C128" s="293" t="s">
        <v>533</v>
      </c>
      <c r="D128" s="293"/>
      <c r="E128" s="293"/>
      <c r="F128" s="315" t="s">
        <v>585</v>
      </c>
      <c r="G128" s="293"/>
      <c r="H128" s="293" t="s">
        <v>637</v>
      </c>
      <c r="I128" s="293" t="s">
        <v>587</v>
      </c>
      <c r="J128" s="293" t="s">
        <v>636</v>
      </c>
      <c r="K128" s="337"/>
    </row>
    <row r="129" s="1" customFormat="1" ht="15" customHeight="1">
      <c r="B129" s="335"/>
      <c r="C129" s="293" t="s">
        <v>596</v>
      </c>
      <c r="D129" s="293"/>
      <c r="E129" s="293"/>
      <c r="F129" s="315" t="s">
        <v>591</v>
      </c>
      <c r="G129" s="293"/>
      <c r="H129" s="293" t="s">
        <v>597</v>
      </c>
      <c r="I129" s="293" t="s">
        <v>587</v>
      </c>
      <c r="J129" s="293">
        <v>15</v>
      </c>
      <c r="K129" s="337"/>
    </row>
    <row r="130" s="1" customFormat="1" ht="15" customHeight="1">
      <c r="B130" s="335"/>
      <c r="C130" s="317" t="s">
        <v>598</v>
      </c>
      <c r="D130" s="317"/>
      <c r="E130" s="317"/>
      <c r="F130" s="318" t="s">
        <v>591</v>
      </c>
      <c r="G130" s="317"/>
      <c r="H130" s="317" t="s">
        <v>599</v>
      </c>
      <c r="I130" s="317" t="s">
        <v>587</v>
      </c>
      <c r="J130" s="317">
        <v>15</v>
      </c>
      <c r="K130" s="337"/>
    </row>
    <row r="131" s="1" customFormat="1" ht="15" customHeight="1">
      <c r="B131" s="335"/>
      <c r="C131" s="317" t="s">
        <v>600</v>
      </c>
      <c r="D131" s="317"/>
      <c r="E131" s="317"/>
      <c r="F131" s="318" t="s">
        <v>591</v>
      </c>
      <c r="G131" s="317"/>
      <c r="H131" s="317" t="s">
        <v>601</v>
      </c>
      <c r="I131" s="317" t="s">
        <v>587</v>
      </c>
      <c r="J131" s="317">
        <v>20</v>
      </c>
      <c r="K131" s="337"/>
    </row>
    <row r="132" s="1" customFormat="1" ht="15" customHeight="1">
      <c r="B132" s="335"/>
      <c r="C132" s="317" t="s">
        <v>602</v>
      </c>
      <c r="D132" s="317"/>
      <c r="E132" s="317"/>
      <c r="F132" s="318" t="s">
        <v>591</v>
      </c>
      <c r="G132" s="317"/>
      <c r="H132" s="317" t="s">
        <v>603</v>
      </c>
      <c r="I132" s="317" t="s">
        <v>587</v>
      </c>
      <c r="J132" s="317">
        <v>20</v>
      </c>
      <c r="K132" s="337"/>
    </row>
    <row r="133" s="1" customFormat="1" ht="15" customHeight="1">
      <c r="B133" s="335"/>
      <c r="C133" s="293" t="s">
        <v>590</v>
      </c>
      <c r="D133" s="293"/>
      <c r="E133" s="293"/>
      <c r="F133" s="315" t="s">
        <v>591</v>
      </c>
      <c r="G133" s="293"/>
      <c r="H133" s="293" t="s">
        <v>625</v>
      </c>
      <c r="I133" s="293" t="s">
        <v>587</v>
      </c>
      <c r="J133" s="293">
        <v>50</v>
      </c>
      <c r="K133" s="337"/>
    </row>
    <row r="134" s="1" customFormat="1" ht="15" customHeight="1">
      <c r="B134" s="335"/>
      <c r="C134" s="293" t="s">
        <v>604</v>
      </c>
      <c r="D134" s="293"/>
      <c r="E134" s="293"/>
      <c r="F134" s="315" t="s">
        <v>591</v>
      </c>
      <c r="G134" s="293"/>
      <c r="H134" s="293" t="s">
        <v>625</v>
      </c>
      <c r="I134" s="293" t="s">
        <v>587</v>
      </c>
      <c r="J134" s="293">
        <v>50</v>
      </c>
      <c r="K134" s="337"/>
    </row>
    <row r="135" s="1" customFormat="1" ht="15" customHeight="1">
      <c r="B135" s="335"/>
      <c r="C135" s="293" t="s">
        <v>610</v>
      </c>
      <c r="D135" s="293"/>
      <c r="E135" s="293"/>
      <c r="F135" s="315" t="s">
        <v>591</v>
      </c>
      <c r="G135" s="293"/>
      <c r="H135" s="293" t="s">
        <v>625</v>
      </c>
      <c r="I135" s="293" t="s">
        <v>587</v>
      </c>
      <c r="J135" s="293">
        <v>50</v>
      </c>
      <c r="K135" s="337"/>
    </row>
    <row r="136" s="1" customFormat="1" ht="15" customHeight="1">
      <c r="B136" s="335"/>
      <c r="C136" s="293" t="s">
        <v>612</v>
      </c>
      <c r="D136" s="293"/>
      <c r="E136" s="293"/>
      <c r="F136" s="315" t="s">
        <v>591</v>
      </c>
      <c r="G136" s="293"/>
      <c r="H136" s="293" t="s">
        <v>625</v>
      </c>
      <c r="I136" s="293" t="s">
        <v>587</v>
      </c>
      <c r="J136" s="293">
        <v>50</v>
      </c>
      <c r="K136" s="337"/>
    </row>
    <row r="137" s="1" customFormat="1" ht="15" customHeight="1">
      <c r="B137" s="335"/>
      <c r="C137" s="293" t="s">
        <v>613</v>
      </c>
      <c r="D137" s="293"/>
      <c r="E137" s="293"/>
      <c r="F137" s="315" t="s">
        <v>591</v>
      </c>
      <c r="G137" s="293"/>
      <c r="H137" s="293" t="s">
        <v>638</v>
      </c>
      <c r="I137" s="293" t="s">
        <v>587</v>
      </c>
      <c r="J137" s="293">
        <v>255</v>
      </c>
      <c r="K137" s="337"/>
    </row>
    <row r="138" s="1" customFormat="1" ht="15" customHeight="1">
      <c r="B138" s="335"/>
      <c r="C138" s="293" t="s">
        <v>615</v>
      </c>
      <c r="D138" s="293"/>
      <c r="E138" s="293"/>
      <c r="F138" s="315" t="s">
        <v>585</v>
      </c>
      <c r="G138" s="293"/>
      <c r="H138" s="293" t="s">
        <v>639</v>
      </c>
      <c r="I138" s="293" t="s">
        <v>617</v>
      </c>
      <c r="J138" s="293"/>
      <c r="K138" s="337"/>
    </row>
    <row r="139" s="1" customFormat="1" ht="15" customHeight="1">
      <c r="B139" s="335"/>
      <c r="C139" s="293" t="s">
        <v>618</v>
      </c>
      <c r="D139" s="293"/>
      <c r="E139" s="293"/>
      <c r="F139" s="315" t="s">
        <v>585</v>
      </c>
      <c r="G139" s="293"/>
      <c r="H139" s="293" t="s">
        <v>640</v>
      </c>
      <c r="I139" s="293" t="s">
        <v>620</v>
      </c>
      <c r="J139" s="293"/>
      <c r="K139" s="337"/>
    </row>
    <row r="140" s="1" customFormat="1" ht="15" customHeight="1">
      <c r="B140" s="335"/>
      <c r="C140" s="293" t="s">
        <v>621</v>
      </c>
      <c r="D140" s="293"/>
      <c r="E140" s="293"/>
      <c r="F140" s="315" t="s">
        <v>585</v>
      </c>
      <c r="G140" s="293"/>
      <c r="H140" s="293" t="s">
        <v>621</v>
      </c>
      <c r="I140" s="293" t="s">
        <v>620</v>
      </c>
      <c r="J140" s="293"/>
      <c r="K140" s="337"/>
    </row>
    <row r="141" s="1" customFormat="1" ht="15" customHeight="1">
      <c r="B141" s="335"/>
      <c r="C141" s="293" t="s">
        <v>38</v>
      </c>
      <c r="D141" s="293"/>
      <c r="E141" s="293"/>
      <c r="F141" s="315" t="s">
        <v>585</v>
      </c>
      <c r="G141" s="293"/>
      <c r="H141" s="293" t="s">
        <v>641</v>
      </c>
      <c r="I141" s="293" t="s">
        <v>620</v>
      </c>
      <c r="J141" s="293"/>
      <c r="K141" s="337"/>
    </row>
    <row r="142" s="1" customFormat="1" ht="15" customHeight="1">
      <c r="B142" s="335"/>
      <c r="C142" s="293" t="s">
        <v>642</v>
      </c>
      <c r="D142" s="293"/>
      <c r="E142" s="293"/>
      <c r="F142" s="315" t="s">
        <v>585</v>
      </c>
      <c r="G142" s="293"/>
      <c r="H142" s="293" t="s">
        <v>643</v>
      </c>
      <c r="I142" s="293" t="s">
        <v>620</v>
      </c>
      <c r="J142" s="293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290"/>
      <c r="C144" s="290"/>
      <c r="D144" s="290"/>
      <c r="E144" s="290"/>
      <c r="F144" s="327"/>
      <c r="G144" s="290"/>
      <c r="H144" s="290"/>
      <c r="I144" s="290"/>
      <c r="J144" s="290"/>
      <c r="K144" s="290"/>
    </row>
    <row r="145" s="1" customFormat="1" ht="18.75" customHeight="1">
      <c r="B145" s="301"/>
      <c r="C145" s="301"/>
      <c r="D145" s="301"/>
      <c r="E145" s="301"/>
      <c r="F145" s="301"/>
      <c r="G145" s="301"/>
      <c r="H145" s="301"/>
      <c r="I145" s="301"/>
      <c r="J145" s="301"/>
      <c r="K145" s="301"/>
    </row>
    <row r="146" s="1" customFormat="1" ht="7.5" customHeight="1">
      <c r="B146" s="302"/>
      <c r="C146" s="303"/>
      <c r="D146" s="303"/>
      <c r="E146" s="303"/>
      <c r="F146" s="303"/>
      <c r="G146" s="303"/>
      <c r="H146" s="303"/>
      <c r="I146" s="303"/>
      <c r="J146" s="303"/>
      <c r="K146" s="304"/>
    </row>
    <row r="147" s="1" customFormat="1" ht="45" customHeight="1">
      <c r="B147" s="305"/>
      <c r="C147" s="306" t="s">
        <v>644</v>
      </c>
      <c r="D147" s="306"/>
      <c r="E147" s="306"/>
      <c r="F147" s="306"/>
      <c r="G147" s="306"/>
      <c r="H147" s="306"/>
      <c r="I147" s="306"/>
      <c r="J147" s="306"/>
      <c r="K147" s="307"/>
    </row>
    <row r="148" s="1" customFormat="1" ht="17.25" customHeight="1">
      <c r="B148" s="305"/>
      <c r="C148" s="308" t="s">
        <v>579</v>
      </c>
      <c r="D148" s="308"/>
      <c r="E148" s="308"/>
      <c r="F148" s="308" t="s">
        <v>580</v>
      </c>
      <c r="G148" s="309"/>
      <c r="H148" s="308" t="s">
        <v>54</v>
      </c>
      <c r="I148" s="308" t="s">
        <v>57</v>
      </c>
      <c r="J148" s="308" t="s">
        <v>581</v>
      </c>
      <c r="K148" s="307"/>
    </row>
    <row r="149" s="1" customFormat="1" ht="17.25" customHeight="1">
      <c r="B149" s="305"/>
      <c r="C149" s="310" t="s">
        <v>582</v>
      </c>
      <c r="D149" s="310"/>
      <c r="E149" s="310"/>
      <c r="F149" s="311" t="s">
        <v>583</v>
      </c>
      <c r="G149" s="312"/>
      <c r="H149" s="310"/>
      <c r="I149" s="310"/>
      <c r="J149" s="310" t="s">
        <v>584</v>
      </c>
      <c r="K149" s="307"/>
    </row>
    <row r="150" s="1" customFormat="1" ht="5.25" customHeight="1">
      <c r="B150" s="316"/>
      <c r="C150" s="313"/>
      <c r="D150" s="313"/>
      <c r="E150" s="313"/>
      <c r="F150" s="313"/>
      <c r="G150" s="314"/>
      <c r="H150" s="313"/>
      <c r="I150" s="313"/>
      <c r="J150" s="313"/>
      <c r="K150" s="337"/>
    </row>
    <row r="151" s="1" customFormat="1" ht="15" customHeight="1">
      <c r="B151" s="316"/>
      <c r="C151" s="341" t="s">
        <v>588</v>
      </c>
      <c r="D151" s="293"/>
      <c r="E151" s="293"/>
      <c r="F151" s="342" t="s">
        <v>585</v>
      </c>
      <c r="G151" s="293"/>
      <c r="H151" s="341" t="s">
        <v>625</v>
      </c>
      <c r="I151" s="341" t="s">
        <v>587</v>
      </c>
      <c r="J151" s="341">
        <v>120</v>
      </c>
      <c r="K151" s="337"/>
    </row>
    <row r="152" s="1" customFormat="1" ht="15" customHeight="1">
      <c r="B152" s="316"/>
      <c r="C152" s="341" t="s">
        <v>634</v>
      </c>
      <c r="D152" s="293"/>
      <c r="E152" s="293"/>
      <c r="F152" s="342" t="s">
        <v>585</v>
      </c>
      <c r="G152" s="293"/>
      <c r="H152" s="341" t="s">
        <v>645</v>
      </c>
      <c r="I152" s="341" t="s">
        <v>587</v>
      </c>
      <c r="J152" s="341" t="s">
        <v>636</v>
      </c>
      <c r="K152" s="337"/>
    </row>
    <row r="153" s="1" customFormat="1" ht="15" customHeight="1">
      <c r="B153" s="316"/>
      <c r="C153" s="341" t="s">
        <v>533</v>
      </c>
      <c r="D153" s="293"/>
      <c r="E153" s="293"/>
      <c r="F153" s="342" t="s">
        <v>585</v>
      </c>
      <c r="G153" s="293"/>
      <c r="H153" s="341" t="s">
        <v>646</v>
      </c>
      <c r="I153" s="341" t="s">
        <v>587</v>
      </c>
      <c r="J153" s="341" t="s">
        <v>636</v>
      </c>
      <c r="K153" s="337"/>
    </row>
    <row r="154" s="1" customFormat="1" ht="15" customHeight="1">
      <c r="B154" s="316"/>
      <c r="C154" s="341" t="s">
        <v>590</v>
      </c>
      <c r="D154" s="293"/>
      <c r="E154" s="293"/>
      <c r="F154" s="342" t="s">
        <v>591</v>
      </c>
      <c r="G154" s="293"/>
      <c r="H154" s="341" t="s">
        <v>625</v>
      </c>
      <c r="I154" s="341" t="s">
        <v>587</v>
      </c>
      <c r="J154" s="341">
        <v>50</v>
      </c>
      <c r="K154" s="337"/>
    </row>
    <row r="155" s="1" customFormat="1" ht="15" customHeight="1">
      <c r="B155" s="316"/>
      <c r="C155" s="341" t="s">
        <v>593</v>
      </c>
      <c r="D155" s="293"/>
      <c r="E155" s="293"/>
      <c r="F155" s="342" t="s">
        <v>585</v>
      </c>
      <c r="G155" s="293"/>
      <c r="H155" s="341" t="s">
        <v>625</v>
      </c>
      <c r="I155" s="341" t="s">
        <v>595</v>
      </c>
      <c r="J155" s="341"/>
      <c r="K155" s="337"/>
    </row>
    <row r="156" s="1" customFormat="1" ht="15" customHeight="1">
      <c r="B156" s="316"/>
      <c r="C156" s="341" t="s">
        <v>604</v>
      </c>
      <c r="D156" s="293"/>
      <c r="E156" s="293"/>
      <c r="F156" s="342" t="s">
        <v>591</v>
      </c>
      <c r="G156" s="293"/>
      <c r="H156" s="341" t="s">
        <v>625</v>
      </c>
      <c r="I156" s="341" t="s">
        <v>587</v>
      </c>
      <c r="J156" s="341">
        <v>50</v>
      </c>
      <c r="K156" s="337"/>
    </row>
    <row r="157" s="1" customFormat="1" ht="15" customHeight="1">
      <c r="B157" s="316"/>
      <c r="C157" s="341" t="s">
        <v>612</v>
      </c>
      <c r="D157" s="293"/>
      <c r="E157" s="293"/>
      <c r="F157" s="342" t="s">
        <v>591</v>
      </c>
      <c r="G157" s="293"/>
      <c r="H157" s="341" t="s">
        <v>625</v>
      </c>
      <c r="I157" s="341" t="s">
        <v>587</v>
      </c>
      <c r="J157" s="341">
        <v>50</v>
      </c>
      <c r="K157" s="337"/>
    </row>
    <row r="158" s="1" customFormat="1" ht="15" customHeight="1">
      <c r="B158" s="316"/>
      <c r="C158" s="341" t="s">
        <v>610</v>
      </c>
      <c r="D158" s="293"/>
      <c r="E158" s="293"/>
      <c r="F158" s="342" t="s">
        <v>591</v>
      </c>
      <c r="G158" s="293"/>
      <c r="H158" s="341" t="s">
        <v>625</v>
      </c>
      <c r="I158" s="341" t="s">
        <v>587</v>
      </c>
      <c r="J158" s="341">
        <v>50</v>
      </c>
      <c r="K158" s="337"/>
    </row>
    <row r="159" s="1" customFormat="1" ht="15" customHeight="1">
      <c r="B159" s="316"/>
      <c r="C159" s="341" t="s">
        <v>87</v>
      </c>
      <c r="D159" s="293"/>
      <c r="E159" s="293"/>
      <c r="F159" s="342" t="s">
        <v>585</v>
      </c>
      <c r="G159" s="293"/>
      <c r="H159" s="341" t="s">
        <v>647</v>
      </c>
      <c r="I159" s="341" t="s">
        <v>587</v>
      </c>
      <c r="J159" s="341" t="s">
        <v>648</v>
      </c>
      <c r="K159" s="337"/>
    </row>
    <row r="160" s="1" customFormat="1" ht="15" customHeight="1">
      <c r="B160" s="316"/>
      <c r="C160" s="341" t="s">
        <v>649</v>
      </c>
      <c r="D160" s="293"/>
      <c r="E160" s="293"/>
      <c r="F160" s="342" t="s">
        <v>585</v>
      </c>
      <c r="G160" s="293"/>
      <c r="H160" s="341" t="s">
        <v>650</v>
      </c>
      <c r="I160" s="341" t="s">
        <v>620</v>
      </c>
      <c r="J160" s="341"/>
      <c r="K160" s="337"/>
    </row>
    <row r="161" s="1" customFormat="1" ht="15" customHeight="1">
      <c r="B161" s="343"/>
      <c r="C161" s="325"/>
      <c r="D161" s="325"/>
      <c r="E161" s="325"/>
      <c r="F161" s="325"/>
      <c r="G161" s="325"/>
      <c r="H161" s="325"/>
      <c r="I161" s="325"/>
      <c r="J161" s="325"/>
      <c r="K161" s="344"/>
    </row>
    <row r="162" s="1" customFormat="1" ht="18.75" customHeight="1">
      <c r="B162" s="290"/>
      <c r="C162" s="293"/>
      <c r="D162" s="293"/>
      <c r="E162" s="293"/>
      <c r="F162" s="315"/>
      <c r="G162" s="293"/>
      <c r="H162" s="293"/>
      <c r="I162" s="293"/>
      <c r="J162" s="293"/>
      <c r="K162" s="290"/>
    </row>
    <row r="163" s="1" customFormat="1" ht="18.75" customHeight="1">
      <c r="B163" s="301"/>
      <c r="C163" s="301"/>
      <c r="D163" s="301"/>
      <c r="E163" s="301"/>
      <c r="F163" s="301"/>
      <c r="G163" s="301"/>
      <c r="H163" s="301"/>
      <c r="I163" s="301"/>
      <c r="J163" s="301"/>
      <c r="K163" s="301"/>
    </row>
    <row r="164" s="1" customFormat="1" ht="7.5" customHeight="1">
      <c r="B164" s="280"/>
      <c r="C164" s="281"/>
      <c r="D164" s="281"/>
      <c r="E164" s="281"/>
      <c r="F164" s="281"/>
      <c r="G164" s="281"/>
      <c r="H164" s="281"/>
      <c r="I164" s="281"/>
      <c r="J164" s="281"/>
      <c r="K164" s="282"/>
    </row>
    <row r="165" s="1" customFormat="1" ht="45" customHeight="1">
      <c r="B165" s="283"/>
      <c r="C165" s="284" t="s">
        <v>651</v>
      </c>
      <c r="D165" s="284"/>
      <c r="E165" s="284"/>
      <c r="F165" s="284"/>
      <c r="G165" s="284"/>
      <c r="H165" s="284"/>
      <c r="I165" s="284"/>
      <c r="J165" s="284"/>
      <c r="K165" s="285"/>
    </row>
    <row r="166" s="1" customFormat="1" ht="17.25" customHeight="1">
      <c r="B166" s="283"/>
      <c r="C166" s="308" t="s">
        <v>579</v>
      </c>
      <c r="D166" s="308"/>
      <c r="E166" s="308"/>
      <c r="F166" s="308" t="s">
        <v>580</v>
      </c>
      <c r="G166" s="345"/>
      <c r="H166" s="346" t="s">
        <v>54</v>
      </c>
      <c r="I166" s="346" t="s">
        <v>57</v>
      </c>
      <c r="J166" s="308" t="s">
        <v>581</v>
      </c>
      <c r="K166" s="285"/>
    </row>
    <row r="167" s="1" customFormat="1" ht="17.25" customHeight="1">
      <c r="B167" s="286"/>
      <c r="C167" s="310" t="s">
        <v>582</v>
      </c>
      <c r="D167" s="310"/>
      <c r="E167" s="310"/>
      <c r="F167" s="311" t="s">
        <v>583</v>
      </c>
      <c r="G167" s="347"/>
      <c r="H167" s="348"/>
      <c r="I167" s="348"/>
      <c r="J167" s="310" t="s">
        <v>584</v>
      </c>
      <c r="K167" s="288"/>
    </row>
    <row r="168" s="1" customFormat="1" ht="5.25" customHeight="1">
      <c r="B168" s="316"/>
      <c r="C168" s="313"/>
      <c r="D168" s="313"/>
      <c r="E168" s="313"/>
      <c r="F168" s="313"/>
      <c r="G168" s="314"/>
      <c r="H168" s="313"/>
      <c r="I168" s="313"/>
      <c r="J168" s="313"/>
      <c r="K168" s="337"/>
    </row>
    <row r="169" s="1" customFormat="1" ht="15" customHeight="1">
      <c r="B169" s="316"/>
      <c r="C169" s="293" t="s">
        <v>588</v>
      </c>
      <c r="D169" s="293"/>
      <c r="E169" s="293"/>
      <c r="F169" s="315" t="s">
        <v>585</v>
      </c>
      <c r="G169" s="293"/>
      <c r="H169" s="293" t="s">
        <v>625</v>
      </c>
      <c r="I169" s="293" t="s">
        <v>587</v>
      </c>
      <c r="J169" s="293">
        <v>120</v>
      </c>
      <c r="K169" s="337"/>
    </row>
    <row r="170" s="1" customFormat="1" ht="15" customHeight="1">
      <c r="B170" s="316"/>
      <c r="C170" s="293" t="s">
        <v>634</v>
      </c>
      <c r="D170" s="293"/>
      <c r="E170" s="293"/>
      <c r="F170" s="315" t="s">
        <v>585</v>
      </c>
      <c r="G170" s="293"/>
      <c r="H170" s="293" t="s">
        <v>635</v>
      </c>
      <c r="I170" s="293" t="s">
        <v>587</v>
      </c>
      <c r="J170" s="293" t="s">
        <v>636</v>
      </c>
      <c r="K170" s="337"/>
    </row>
    <row r="171" s="1" customFormat="1" ht="15" customHeight="1">
      <c r="B171" s="316"/>
      <c r="C171" s="293" t="s">
        <v>533</v>
      </c>
      <c r="D171" s="293"/>
      <c r="E171" s="293"/>
      <c r="F171" s="315" t="s">
        <v>585</v>
      </c>
      <c r="G171" s="293"/>
      <c r="H171" s="293" t="s">
        <v>652</v>
      </c>
      <c r="I171" s="293" t="s">
        <v>587</v>
      </c>
      <c r="J171" s="293" t="s">
        <v>636</v>
      </c>
      <c r="K171" s="337"/>
    </row>
    <row r="172" s="1" customFormat="1" ht="15" customHeight="1">
      <c r="B172" s="316"/>
      <c r="C172" s="293" t="s">
        <v>590</v>
      </c>
      <c r="D172" s="293"/>
      <c r="E172" s="293"/>
      <c r="F172" s="315" t="s">
        <v>591</v>
      </c>
      <c r="G172" s="293"/>
      <c r="H172" s="293" t="s">
        <v>652</v>
      </c>
      <c r="I172" s="293" t="s">
        <v>587</v>
      </c>
      <c r="J172" s="293">
        <v>50</v>
      </c>
      <c r="K172" s="337"/>
    </row>
    <row r="173" s="1" customFormat="1" ht="15" customHeight="1">
      <c r="B173" s="316"/>
      <c r="C173" s="293" t="s">
        <v>593</v>
      </c>
      <c r="D173" s="293"/>
      <c r="E173" s="293"/>
      <c r="F173" s="315" t="s">
        <v>585</v>
      </c>
      <c r="G173" s="293"/>
      <c r="H173" s="293" t="s">
        <v>652</v>
      </c>
      <c r="I173" s="293" t="s">
        <v>595</v>
      </c>
      <c r="J173" s="293"/>
      <c r="K173" s="337"/>
    </row>
    <row r="174" s="1" customFormat="1" ht="15" customHeight="1">
      <c r="B174" s="316"/>
      <c r="C174" s="293" t="s">
        <v>604</v>
      </c>
      <c r="D174" s="293"/>
      <c r="E174" s="293"/>
      <c r="F174" s="315" t="s">
        <v>591</v>
      </c>
      <c r="G174" s="293"/>
      <c r="H174" s="293" t="s">
        <v>652</v>
      </c>
      <c r="I174" s="293" t="s">
        <v>587</v>
      </c>
      <c r="J174" s="293">
        <v>50</v>
      </c>
      <c r="K174" s="337"/>
    </row>
    <row r="175" s="1" customFormat="1" ht="15" customHeight="1">
      <c r="B175" s="316"/>
      <c r="C175" s="293" t="s">
        <v>612</v>
      </c>
      <c r="D175" s="293"/>
      <c r="E175" s="293"/>
      <c r="F175" s="315" t="s">
        <v>591</v>
      </c>
      <c r="G175" s="293"/>
      <c r="H175" s="293" t="s">
        <v>652</v>
      </c>
      <c r="I175" s="293" t="s">
        <v>587</v>
      </c>
      <c r="J175" s="293">
        <v>50</v>
      </c>
      <c r="K175" s="337"/>
    </row>
    <row r="176" s="1" customFormat="1" ht="15" customHeight="1">
      <c r="B176" s="316"/>
      <c r="C176" s="293" t="s">
        <v>610</v>
      </c>
      <c r="D176" s="293"/>
      <c r="E176" s="293"/>
      <c r="F176" s="315" t="s">
        <v>591</v>
      </c>
      <c r="G176" s="293"/>
      <c r="H176" s="293" t="s">
        <v>652</v>
      </c>
      <c r="I176" s="293" t="s">
        <v>587</v>
      </c>
      <c r="J176" s="293">
        <v>50</v>
      </c>
      <c r="K176" s="337"/>
    </row>
    <row r="177" s="1" customFormat="1" ht="15" customHeight="1">
      <c r="B177" s="316"/>
      <c r="C177" s="293" t="s">
        <v>104</v>
      </c>
      <c r="D177" s="293"/>
      <c r="E177" s="293"/>
      <c r="F177" s="315" t="s">
        <v>585</v>
      </c>
      <c r="G177" s="293"/>
      <c r="H177" s="293" t="s">
        <v>653</v>
      </c>
      <c r="I177" s="293" t="s">
        <v>654</v>
      </c>
      <c r="J177" s="293"/>
      <c r="K177" s="337"/>
    </row>
    <row r="178" s="1" customFormat="1" ht="15" customHeight="1">
      <c r="B178" s="316"/>
      <c r="C178" s="293" t="s">
        <v>57</v>
      </c>
      <c r="D178" s="293"/>
      <c r="E178" s="293"/>
      <c r="F178" s="315" t="s">
        <v>585</v>
      </c>
      <c r="G178" s="293"/>
      <c r="H178" s="293" t="s">
        <v>655</v>
      </c>
      <c r="I178" s="293" t="s">
        <v>656</v>
      </c>
      <c r="J178" s="293">
        <v>1</v>
      </c>
      <c r="K178" s="337"/>
    </row>
    <row r="179" s="1" customFormat="1" ht="15" customHeight="1">
      <c r="B179" s="316"/>
      <c r="C179" s="293" t="s">
        <v>53</v>
      </c>
      <c r="D179" s="293"/>
      <c r="E179" s="293"/>
      <c r="F179" s="315" t="s">
        <v>585</v>
      </c>
      <c r="G179" s="293"/>
      <c r="H179" s="293" t="s">
        <v>657</v>
      </c>
      <c r="I179" s="293" t="s">
        <v>587</v>
      </c>
      <c r="J179" s="293">
        <v>20</v>
      </c>
      <c r="K179" s="337"/>
    </row>
    <row r="180" s="1" customFormat="1" ht="15" customHeight="1">
      <c r="B180" s="316"/>
      <c r="C180" s="293" t="s">
        <v>54</v>
      </c>
      <c r="D180" s="293"/>
      <c r="E180" s="293"/>
      <c r="F180" s="315" t="s">
        <v>585</v>
      </c>
      <c r="G180" s="293"/>
      <c r="H180" s="293" t="s">
        <v>658</v>
      </c>
      <c r="I180" s="293" t="s">
        <v>587</v>
      </c>
      <c r="J180" s="293">
        <v>255</v>
      </c>
      <c r="K180" s="337"/>
    </row>
    <row r="181" s="1" customFormat="1" ht="15" customHeight="1">
      <c r="B181" s="316"/>
      <c r="C181" s="293" t="s">
        <v>105</v>
      </c>
      <c r="D181" s="293"/>
      <c r="E181" s="293"/>
      <c r="F181" s="315" t="s">
        <v>585</v>
      </c>
      <c r="G181" s="293"/>
      <c r="H181" s="293" t="s">
        <v>549</v>
      </c>
      <c r="I181" s="293" t="s">
        <v>587</v>
      </c>
      <c r="J181" s="293">
        <v>10</v>
      </c>
      <c r="K181" s="337"/>
    </row>
    <row r="182" s="1" customFormat="1" ht="15" customHeight="1">
      <c r="B182" s="316"/>
      <c r="C182" s="293" t="s">
        <v>106</v>
      </c>
      <c r="D182" s="293"/>
      <c r="E182" s="293"/>
      <c r="F182" s="315" t="s">
        <v>585</v>
      </c>
      <c r="G182" s="293"/>
      <c r="H182" s="293" t="s">
        <v>659</v>
      </c>
      <c r="I182" s="293" t="s">
        <v>620</v>
      </c>
      <c r="J182" s="293"/>
      <c r="K182" s="337"/>
    </row>
    <row r="183" s="1" customFormat="1" ht="15" customHeight="1">
      <c r="B183" s="316"/>
      <c r="C183" s="293" t="s">
        <v>660</v>
      </c>
      <c r="D183" s="293"/>
      <c r="E183" s="293"/>
      <c r="F183" s="315" t="s">
        <v>585</v>
      </c>
      <c r="G183" s="293"/>
      <c r="H183" s="293" t="s">
        <v>661</v>
      </c>
      <c r="I183" s="293" t="s">
        <v>620</v>
      </c>
      <c r="J183" s="293"/>
      <c r="K183" s="337"/>
    </row>
    <row r="184" s="1" customFormat="1" ht="15" customHeight="1">
      <c r="B184" s="316"/>
      <c r="C184" s="293" t="s">
        <v>649</v>
      </c>
      <c r="D184" s="293"/>
      <c r="E184" s="293"/>
      <c r="F184" s="315" t="s">
        <v>585</v>
      </c>
      <c r="G184" s="293"/>
      <c r="H184" s="293" t="s">
        <v>662</v>
      </c>
      <c r="I184" s="293" t="s">
        <v>620</v>
      </c>
      <c r="J184" s="293"/>
      <c r="K184" s="337"/>
    </row>
    <row r="185" s="1" customFormat="1" ht="15" customHeight="1">
      <c r="B185" s="316"/>
      <c r="C185" s="293" t="s">
        <v>108</v>
      </c>
      <c r="D185" s="293"/>
      <c r="E185" s="293"/>
      <c r="F185" s="315" t="s">
        <v>591</v>
      </c>
      <c r="G185" s="293"/>
      <c r="H185" s="293" t="s">
        <v>663</v>
      </c>
      <c r="I185" s="293" t="s">
        <v>587</v>
      </c>
      <c r="J185" s="293">
        <v>50</v>
      </c>
      <c r="K185" s="337"/>
    </row>
    <row r="186" s="1" customFormat="1" ht="15" customHeight="1">
      <c r="B186" s="316"/>
      <c r="C186" s="293" t="s">
        <v>664</v>
      </c>
      <c r="D186" s="293"/>
      <c r="E186" s="293"/>
      <c r="F186" s="315" t="s">
        <v>591</v>
      </c>
      <c r="G186" s="293"/>
      <c r="H186" s="293" t="s">
        <v>665</v>
      </c>
      <c r="I186" s="293" t="s">
        <v>666</v>
      </c>
      <c r="J186" s="293"/>
      <c r="K186" s="337"/>
    </row>
    <row r="187" s="1" customFormat="1" ht="15" customHeight="1">
      <c r="B187" s="316"/>
      <c r="C187" s="293" t="s">
        <v>667</v>
      </c>
      <c r="D187" s="293"/>
      <c r="E187" s="293"/>
      <c r="F187" s="315" t="s">
        <v>591</v>
      </c>
      <c r="G187" s="293"/>
      <c r="H187" s="293" t="s">
        <v>668</v>
      </c>
      <c r="I187" s="293" t="s">
        <v>666</v>
      </c>
      <c r="J187" s="293"/>
      <c r="K187" s="337"/>
    </row>
    <row r="188" s="1" customFormat="1" ht="15" customHeight="1">
      <c r="B188" s="316"/>
      <c r="C188" s="293" t="s">
        <v>669</v>
      </c>
      <c r="D188" s="293"/>
      <c r="E188" s="293"/>
      <c r="F188" s="315" t="s">
        <v>591</v>
      </c>
      <c r="G188" s="293"/>
      <c r="H188" s="293" t="s">
        <v>670</v>
      </c>
      <c r="I188" s="293" t="s">
        <v>666</v>
      </c>
      <c r="J188" s="293"/>
      <c r="K188" s="337"/>
    </row>
    <row r="189" s="1" customFormat="1" ht="15" customHeight="1">
      <c r="B189" s="316"/>
      <c r="C189" s="349" t="s">
        <v>671</v>
      </c>
      <c r="D189" s="293"/>
      <c r="E189" s="293"/>
      <c r="F189" s="315" t="s">
        <v>591</v>
      </c>
      <c r="G189" s="293"/>
      <c r="H189" s="293" t="s">
        <v>672</v>
      </c>
      <c r="I189" s="293" t="s">
        <v>673</v>
      </c>
      <c r="J189" s="350" t="s">
        <v>674</v>
      </c>
      <c r="K189" s="337"/>
    </row>
    <row r="190" s="1" customFormat="1" ht="15" customHeight="1">
      <c r="B190" s="316"/>
      <c r="C190" s="300" t="s">
        <v>42</v>
      </c>
      <c r="D190" s="293"/>
      <c r="E190" s="293"/>
      <c r="F190" s="315" t="s">
        <v>585</v>
      </c>
      <c r="G190" s="293"/>
      <c r="H190" s="290" t="s">
        <v>675</v>
      </c>
      <c r="I190" s="293" t="s">
        <v>676</v>
      </c>
      <c r="J190" s="293"/>
      <c r="K190" s="337"/>
    </row>
    <row r="191" s="1" customFormat="1" ht="15" customHeight="1">
      <c r="B191" s="316"/>
      <c r="C191" s="300" t="s">
        <v>677</v>
      </c>
      <c r="D191" s="293"/>
      <c r="E191" s="293"/>
      <c r="F191" s="315" t="s">
        <v>585</v>
      </c>
      <c r="G191" s="293"/>
      <c r="H191" s="293" t="s">
        <v>678</v>
      </c>
      <c r="I191" s="293" t="s">
        <v>620</v>
      </c>
      <c r="J191" s="293"/>
      <c r="K191" s="337"/>
    </row>
    <row r="192" s="1" customFormat="1" ht="15" customHeight="1">
      <c r="B192" s="316"/>
      <c r="C192" s="300" t="s">
        <v>679</v>
      </c>
      <c r="D192" s="293"/>
      <c r="E192" s="293"/>
      <c r="F192" s="315" t="s">
        <v>585</v>
      </c>
      <c r="G192" s="293"/>
      <c r="H192" s="293" t="s">
        <v>680</v>
      </c>
      <c r="I192" s="293" t="s">
        <v>620</v>
      </c>
      <c r="J192" s="293"/>
      <c r="K192" s="337"/>
    </row>
    <row r="193" s="1" customFormat="1" ht="15" customHeight="1">
      <c r="B193" s="316"/>
      <c r="C193" s="300" t="s">
        <v>681</v>
      </c>
      <c r="D193" s="293"/>
      <c r="E193" s="293"/>
      <c r="F193" s="315" t="s">
        <v>591</v>
      </c>
      <c r="G193" s="293"/>
      <c r="H193" s="293" t="s">
        <v>682</v>
      </c>
      <c r="I193" s="293" t="s">
        <v>620</v>
      </c>
      <c r="J193" s="293"/>
      <c r="K193" s="337"/>
    </row>
    <row r="194" s="1" customFormat="1" ht="15" customHeight="1">
      <c r="B194" s="343"/>
      <c r="C194" s="351"/>
      <c r="D194" s="325"/>
      <c r="E194" s="325"/>
      <c r="F194" s="325"/>
      <c r="G194" s="325"/>
      <c r="H194" s="325"/>
      <c r="I194" s="325"/>
      <c r="J194" s="325"/>
      <c r="K194" s="344"/>
    </row>
    <row r="195" s="1" customFormat="1" ht="18.75" customHeight="1">
      <c r="B195" s="290"/>
      <c r="C195" s="293"/>
      <c r="D195" s="293"/>
      <c r="E195" s="293"/>
      <c r="F195" s="315"/>
      <c r="G195" s="293"/>
      <c r="H195" s="293"/>
      <c r="I195" s="293"/>
      <c r="J195" s="293"/>
      <c r="K195" s="290"/>
    </row>
    <row r="196" s="1" customFormat="1" ht="18.75" customHeight="1">
      <c r="B196" s="290"/>
      <c r="C196" s="293"/>
      <c r="D196" s="293"/>
      <c r="E196" s="293"/>
      <c r="F196" s="315"/>
      <c r="G196" s="293"/>
      <c r="H196" s="293"/>
      <c r="I196" s="293"/>
      <c r="J196" s="293"/>
      <c r="K196" s="290"/>
    </row>
    <row r="197" s="1" customFormat="1" ht="18.75" customHeight="1">
      <c r="B197" s="301"/>
      <c r="C197" s="301"/>
      <c r="D197" s="301"/>
      <c r="E197" s="301"/>
      <c r="F197" s="301"/>
      <c r="G197" s="301"/>
      <c r="H197" s="301"/>
      <c r="I197" s="301"/>
      <c r="J197" s="301"/>
      <c r="K197" s="301"/>
    </row>
    <row r="198" s="1" customFormat="1" ht="13.5">
      <c r="B198" s="280"/>
      <c r="C198" s="281"/>
      <c r="D198" s="281"/>
      <c r="E198" s="281"/>
      <c r="F198" s="281"/>
      <c r="G198" s="281"/>
      <c r="H198" s="281"/>
      <c r="I198" s="281"/>
      <c r="J198" s="281"/>
      <c r="K198" s="282"/>
    </row>
    <row r="199" s="1" customFormat="1" ht="21">
      <c r="B199" s="283"/>
      <c r="C199" s="284" t="s">
        <v>683</v>
      </c>
      <c r="D199" s="284"/>
      <c r="E199" s="284"/>
      <c r="F199" s="284"/>
      <c r="G199" s="284"/>
      <c r="H199" s="284"/>
      <c r="I199" s="284"/>
      <c r="J199" s="284"/>
      <c r="K199" s="285"/>
    </row>
    <row r="200" s="1" customFormat="1" ht="25.5" customHeight="1">
      <c r="B200" s="283"/>
      <c r="C200" s="352" t="s">
        <v>684</v>
      </c>
      <c r="D200" s="352"/>
      <c r="E200" s="352"/>
      <c r="F200" s="352" t="s">
        <v>685</v>
      </c>
      <c r="G200" s="353"/>
      <c r="H200" s="352" t="s">
        <v>686</v>
      </c>
      <c r="I200" s="352"/>
      <c r="J200" s="352"/>
      <c r="K200" s="285"/>
    </row>
    <row r="201" s="1" customFormat="1" ht="5.25" customHeight="1">
      <c r="B201" s="316"/>
      <c r="C201" s="313"/>
      <c r="D201" s="313"/>
      <c r="E201" s="313"/>
      <c r="F201" s="313"/>
      <c r="G201" s="293"/>
      <c r="H201" s="313"/>
      <c r="I201" s="313"/>
      <c r="J201" s="313"/>
      <c r="K201" s="337"/>
    </row>
    <row r="202" s="1" customFormat="1" ht="15" customHeight="1">
      <c r="B202" s="316"/>
      <c r="C202" s="293" t="s">
        <v>676</v>
      </c>
      <c r="D202" s="293"/>
      <c r="E202" s="293"/>
      <c r="F202" s="315" t="s">
        <v>43</v>
      </c>
      <c r="G202" s="293"/>
      <c r="H202" s="293" t="s">
        <v>687</v>
      </c>
      <c r="I202" s="293"/>
      <c r="J202" s="293"/>
      <c r="K202" s="337"/>
    </row>
    <row r="203" s="1" customFormat="1" ht="15" customHeight="1">
      <c r="B203" s="316"/>
      <c r="C203" s="322"/>
      <c r="D203" s="293"/>
      <c r="E203" s="293"/>
      <c r="F203" s="315" t="s">
        <v>44</v>
      </c>
      <c r="G203" s="293"/>
      <c r="H203" s="293" t="s">
        <v>688</v>
      </c>
      <c r="I203" s="293"/>
      <c r="J203" s="293"/>
      <c r="K203" s="337"/>
    </row>
    <row r="204" s="1" customFormat="1" ht="15" customHeight="1">
      <c r="B204" s="316"/>
      <c r="C204" s="322"/>
      <c r="D204" s="293"/>
      <c r="E204" s="293"/>
      <c r="F204" s="315" t="s">
        <v>47</v>
      </c>
      <c r="G204" s="293"/>
      <c r="H204" s="293" t="s">
        <v>689</v>
      </c>
      <c r="I204" s="293"/>
      <c r="J204" s="293"/>
      <c r="K204" s="337"/>
    </row>
    <row r="205" s="1" customFormat="1" ht="15" customHeight="1">
      <c r="B205" s="316"/>
      <c r="C205" s="293"/>
      <c r="D205" s="293"/>
      <c r="E205" s="293"/>
      <c r="F205" s="315" t="s">
        <v>45</v>
      </c>
      <c r="G205" s="293"/>
      <c r="H205" s="293" t="s">
        <v>690</v>
      </c>
      <c r="I205" s="293"/>
      <c r="J205" s="293"/>
      <c r="K205" s="337"/>
    </row>
    <row r="206" s="1" customFormat="1" ht="15" customHeight="1">
      <c r="B206" s="316"/>
      <c r="C206" s="293"/>
      <c r="D206" s="293"/>
      <c r="E206" s="293"/>
      <c r="F206" s="315" t="s">
        <v>46</v>
      </c>
      <c r="G206" s="293"/>
      <c r="H206" s="293" t="s">
        <v>691</v>
      </c>
      <c r="I206" s="293"/>
      <c r="J206" s="293"/>
      <c r="K206" s="337"/>
    </row>
    <row r="207" s="1" customFormat="1" ht="15" customHeight="1">
      <c r="B207" s="316"/>
      <c r="C207" s="293"/>
      <c r="D207" s="293"/>
      <c r="E207" s="293"/>
      <c r="F207" s="315"/>
      <c r="G207" s="293"/>
      <c r="H207" s="293"/>
      <c r="I207" s="293"/>
      <c r="J207" s="293"/>
      <c r="K207" s="337"/>
    </row>
    <row r="208" s="1" customFormat="1" ht="15" customHeight="1">
      <c r="B208" s="316"/>
      <c r="C208" s="293" t="s">
        <v>632</v>
      </c>
      <c r="D208" s="293"/>
      <c r="E208" s="293"/>
      <c r="F208" s="315" t="s">
        <v>79</v>
      </c>
      <c r="G208" s="293"/>
      <c r="H208" s="293" t="s">
        <v>692</v>
      </c>
      <c r="I208" s="293"/>
      <c r="J208" s="293"/>
      <c r="K208" s="337"/>
    </row>
    <row r="209" s="1" customFormat="1" ht="15" customHeight="1">
      <c r="B209" s="316"/>
      <c r="C209" s="322"/>
      <c r="D209" s="293"/>
      <c r="E209" s="293"/>
      <c r="F209" s="315" t="s">
        <v>527</v>
      </c>
      <c r="G209" s="293"/>
      <c r="H209" s="293" t="s">
        <v>528</v>
      </c>
      <c r="I209" s="293"/>
      <c r="J209" s="293"/>
      <c r="K209" s="337"/>
    </row>
    <row r="210" s="1" customFormat="1" ht="15" customHeight="1">
      <c r="B210" s="316"/>
      <c r="C210" s="293"/>
      <c r="D210" s="293"/>
      <c r="E210" s="293"/>
      <c r="F210" s="315" t="s">
        <v>525</v>
      </c>
      <c r="G210" s="293"/>
      <c r="H210" s="293" t="s">
        <v>693</v>
      </c>
      <c r="I210" s="293"/>
      <c r="J210" s="293"/>
      <c r="K210" s="337"/>
    </row>
    <row r="211" s="1" customFormat="1" ht="15" customHeight="1">
      <c r="B211" s="354"/>
      <c r="C211" s="322"/>
      <c r="D211" s="322"/>
      <c r="E211" s="322"/>
      <c r="F211" s="315" t="s">
        <v>529</v>
      </c>
      <c r="G211" s="300"/>
      <c r="H211" s="341" t="s">
        <v>530</v>
      </c>
      <c r="I211" s="341"/>
      <c r="J211" s="341"/>
      <c r="K211" s="355"/>
    </row>
    <row r="212" s="1" customFormat="1" ht="15" customHeight="1">
      <c r="B212" s="354"/>
      <c r="C212" s="322"/>
      <c r="D212" s="322"/>
      <c r="E212" s="322"/>
      <c r="F212" s="315" t="s">
        <v>531</v>
      </c>
      <c r="G212" s="300"/>
      <c r="H212" s="341" t="s">
        <v>694</v>
      </c>
      <c r="I212" s="341"/>
      <c r="J212" s="341"/>
      <c r="K212" s="355"/>
    </row>
    <row r="213" s="1" customFormat="1" ht="15" customHeight="1">
      <c r="B213" s="354"/>
      <c r="C213" s="322"/>
      <c r="D213" s="322"/>
      <c r="E213" s="322"/>
      <c r="F213" s="356"/>
      <c r="G213" s="300"/>
      <c r="H213" s="357"/>
      <c r="I213" s="357"/>
      <c r="J213" s="357"/>
      <c r="K213" s="355"/>
    </row>
    <row r="214" s="1" customFormat="1" ht="15" customHeight="1">
      <c r="B214" s="354"/>
      <c r="C214" s="293" t="s">
        <v>656</v>
      </c>
      <c r="D214" s="322"/>
      <c r="E214" s="322"/>
      <c r="F214" s="315">
        <v>1</v>
      </c>
      <c r="G214" s="300"/>
      <c r="H214" s="341" t="s">
        <v>695</v>
      </c>
      <c r="I214" s="341"/>
      <c r="J214" s="341"/>
      <c r="K214" s="355"/>
    </row>
    <row r="215" s="1" customFormat="1" ht="15" customHeight="1">
      <c r="B215" s="354"/>
      <c r="C215" s="322"/>
      <c r="D215" s="322"/>
      <c r="E215" s="322"/>
      <c r="F215" s="315">
        <v>2</v>
      </c>
      <c r="G215" s="300"/>
      <c r="H215" s="341" t="s">
        <v>696</v>
      </c>
      <c r="I215" s="341"/>
      <c r="J215" s="341"/>
      <c r="K215" s="355"/>
    </row>
    <row r="216" s="1" customFormat="1" ht="15" customHeight="1">
      <c r="B216" s="354"/>
      <c r="C216" s="322"/>
      <c r="D216" s="322"/>
      <c r="E216" s="322"/>
      <c r="F216" s="315">
        <v>3</v>
      </c>
      <c r="G216" s="300"/>
      <c r="H216" s="341" t="s">
        <v>697</v>
      </c>
      <c r="I216" s="341"/>
      <c r="J216" s="341"/>
      <c r="K216" s="355"/>
    </row>
    <row r="217" s="1" customFormat="1" ht="15" customHeight="1">
      <c r="B217" s="354"/>
      <c r="C217" s="322"/>
      <c r="D217" s="322"/>
      <c r="E217" s="322"/>
      <c r="F217" s="315">
        <v>4</v>
      </c>
      <c r="G217" s="300"/>
      <c r="H217" s="341" t="s">
        <v>698</v>
      </c>
      <c r="I217" s="341"/>
      <c r="J217" s="341"/>
      <c r="K217" s="355"/>
    </row>
    <row r="218" s="1" customFormat="1" ht="12.75" customHeight="1">
      <c r="B218" s="358"/>
      <c r="C218" s="359"/>
      <c r="D218" s="359"/>
      <c r="E218" s="359"/>
      <c r="F218" s="359"/>
      <c r="G218" s="359"/>
      <c r="H218" s="359"/>
      <c r="I218" s="359"/>
      <c r="J218" s="359"/>
      <c r="K218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Káťa</dc:creator>
  <cp:lastModifiedBy>Káťa</cp:lastModifiedBy>
  <dcterms:created xsi:type="dcterms:W3CDTF">2020-06-16T15:24:13Z</dcterms:created>
  <dcterms:modified xsi:type="dcterms:W3CDTF">2020-06-16T15:24:15Z</dcterms:modified>
</cp:coreProperties>
</file>